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C:\Users\asalimi\Downloads\"/>
    </mc:Choice>
  </mc:AlternateContent>
  <xr:revisionPtr revIDLastSave="0" documentId="13_ncr:1_{DBCEFF22-5B1C-49BA-9F5C-54CB999328FC}" xr6:coauthVersionLast="47" xr6:coauthVersionMax="47" xr10:uidLastSave="{00000000-0000-0000-0000-000000000000}"/>
  <workbookProtection workbookAlgorithmName="SHA-512" workbookHashValue="V6IKUfJq97t4Jla9p1JJFNyRhkg+c+Hy/wojf2Fx4C9ipxZl94XfWkZhXf9xDDE+Z31Dzt3Ib21XOscSzh3dGQ==" workbookSaltValue="z7sI/qc4dbMGzHp5XEkYqA==" workbookSpinCount="100000" lockStructure="1"/>
  <bookViews>
    <workbookView xWindow="-120" yWindow="-120" windowWidth="29040" windowHeight="15720" xr2:uid="{811241C7-B1D0-49B1-88FA-2358FB3F3CEE}"/>
  </bookViews>
  <sheets>
    <sheet name="I3000 Serie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33" i="1" l="1" a="1"/>
  <c r="B233" i="1" s="1"/>
  <c r="B232" i="1" a="1"/>
  <c r="B232" i="1" s="1"/>
  <c r="B150" i="1" a="1"/>
  <c r="B150" i="1" s="1"/>
  <c r="J135" i="1"/>
  <c r="I135" i="1"/>
  <c r="H135" i="1"/>
  <c r="G135" i="1"/>
  <c r="F135" i="1"/>
  <c r="E135" i="1"/>
  <c r="D135" i="1"/>
  <c r="C135" i="1"/>
  <c r="B135" i="1"/>
  <c r="I108" i="1" a="1"/>
  <c r="I108" i="1" s="1"/>
  <c r="G108" i="1" a="1"/>
  <c r="G108" i="1" s="1"/>
  <c r="E108" i="1" a="1"/>
  <c r="E108" i="1" s="1"/>
  <c r="C108" i="1" a="1"/>
  <c r="C108" i="1" s="1"/>
  <c r="J102" i="1"/>
  <c r="I102" i="1"/>
  <c r="H102" i="1"/>
  <c r="G102" i="1"/>
  <c r="F102" i="1"/>
  <c r="E102" i="1"/>
  <c r="D102" i="1"/>
  <c r="C102" i="1"/>
  <c r="B102" i="1"/>
  <c r="J77" i="1"/>
  <c r="J76" i="1"/>
  <c r="J14" i="1"/>
  <c r="G14" i="1" a="1"/>
  <c r="G14" i="1" s="1"/>
  <c r="D1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<sst xmlns="http://schemas.openxmlformats.org/spreadsheetml/2006/main" count="818" uniqueCount="361">
  <si>
    <t>Cordwood Stove Certification Test Report Review</t>
  </si>
  <si>
    <t>Appliance and Test Information</t>
  </si>
  <si>
    <t>Appliance Information</t>
  </si>
  <si>
    <t>Determination</t>
  </si>
  <si>
    <t>Notes</t>
  </si>
  <si>
    <t>Manufacturer:</t>
  </si>
  <si>
    <t>FPI/Regency Fireplace Products</t>
  </si>
  <si>
    <t>Models listed in the report:</t>
  </si>
  <si>
    <t>I3000R, I3000A</t>
  </si>
  <si>
    <t>Models listed on EPA database:</t>
  </si>
  <si>
    <t>I3000R Wood Heater Model Line: I3000R, I3000A</t>
  </si>
  <si>
    <t>Tested model is listed on the EPA database:</t>
  </si>
  <si>
    <t>yes</t>
  </si>
  <si>
    <t>Appliance Type:</t>
  </si>
  <si>
    <t>variable air</t>
  </si>
  <si>
    <t>Control type:</t>
  </si>
  <si>
    <t>catalytic</t>
  </si>
  <si>
    <t>Review Requested By:</t>
  </si>
  <si>
    <t>Req. date:</t>
  </si>
  <si>
    <t>Contact information:</t>
  </si>
  <si>
    <t>Reviewer:</t>
  </si>
  <si>
    <t>Mcdonald, Cory</t>
  </si>
  <si>
    <t>Prelim review date:</t>
  </si>
  <si>
    <t>EPA Cleared list status:</t>
  </si>
  <si>
    <t>on list</t>
  </si>
  <si>
    <t>AK list status:</t>
  </si>
  <si>
    <t>Comm. review date:</t>
  </si>
  <si>
    <t>EPA report status:</t>
  </si>
  <si>
    <t>Cleared</t>
  </si>
  <si>
    <t>Final review date:</t>
  </si>
  <si>
    <t>Ⓐ Stove important metrics:</t>
  </si>
  <si>
    <t>Avg. PM (g/h):</t>
  </si>
  <si>
    <t>Max 1st hr PM (g/h):</t>
  </si>
  <si>
    <t>Usable firebox vol. (ft³):</t>
  </si>
  <si>
    <t>Testing Information</t>
  </si>
  <si>
    <t>Operation/Fueling test method:</t>
  </si>
  <si>
    <t>M28R</t>
  </si>
  <si>
    <t>Test lab:</t>
  </si>
  <si>
    <t>PFS-TECO</t>
  </si>
  <si>
    <t>Test location:</t>
  </si>
  <si>
    <t>Test lab</t>
  </si>
  <si>
    <t>City/State:</t>
  </si>
  <si>
    <t>Portland/Oregon</t>
  </si>
  <si>
    <t>page#: 4</t>
  </si>
  <si>
    <t>Report SharePoint URL:</t>
  </si>
  <si>
    <t>Report number:</t>
  </si>
  <si>
    <t>Certificate number:</t>
  </si>
  <si>
    <t>376-24</t>
  </si>
  <si>
    <t>Original date certificate issued:</t>
  </si>
  <si>
    <t>Source:</t>
  </si>
  <si>
    <t>cleared list</t>
  </si>
  <si>
    <t>Certificate renewed:</t>
  </si>
  <si>
    <t>Date renewed:</t>
  </si>
  <si>
    <t>Certificate expiration date:</t>
  </si>
  <si>
    <t>Added 5 years to the cleared list renewal date</t>
  </si>
  <si>
    <t>Date lab received the unit:</t>
  </si>
  <si>
    <t>page #</t>
  </si>
  <si>
    <t>Run number (start run data entry here):</t>
  </si>
  <si>
    <t>page#: 9-10</t>
  </si>
  <si>
    <t>Validity of the run:</t>
  </si>
  <si>
    <t>Not valid</t>
  </si>
  <si>
    <t>Valid</t>
  </si>
  <si>
    <t>Testing dates:</t>
  </si>
  <si>
    <t>Report date:</t>
  </si>
  <si>
    <t>Revision dates:</t>
  </si>
  <si>
    <t>Third-party certifier:</t>
  </si>
  <si>
    <t>Third-party report:</t>
  </si>
  <si>
    <t>not reported</t>
  </si>
  <si>
    <t>Test Report Completeness Review</t>
  </si>
  <si>
    <t>Summary Data Completeness Review</t>
  </si>
  <si>
    <t>Wght Avg PM emissions (g/h) in report:</t>
  </si>
  <si>
    <t>First hour PM emissions (g/h):</t>
  </si>
  <si>
    <t>Wght Avg HHV Efficiency (%):</t>
  </si>
  <si>
    <t>Max heat output (Btu/h) test report:</t>
  </si>
  <si>
    <t>Summary table for all runs: PM</t>
  </si>
  <si>
    <t>Summary table for all runs: CO</t>
  </si>
  <si>
    <t>Summary table for all runs: Efficiency</t>
  </si>
  <si>
    <t>Summary table for all runs: 1st hour</t>
  </si>
  <si>
    <t>Summary table for all runs: Burn rate</t>
  </si>
  <si>
    <t>Run Narrative:</t>
  </si>
  <si>
    <t>9,10</t>
  </si>
  <si>
    <t>Test Conditions summary (ambient, RH, barometric press.):</t>
  </si>
  <si>
    <t>Appliance description:</t>
  </si>
  <si>
    <t>Appliance setting information:</t>
  </si>
  <si>
    <t>12,13</t>
  </si>
  <si>
    <t>Fuel Summary data:</t>
  </si>
  <si>
    <t>Compliance certificate:</t>
  </si>
  <si>
    <t>no</t>
  </si>
  <si>
    <t>Not reported</t>
  </si>
  <si>
    <t>Doc. of run appropriateness, validity, anomolies:</t>
  </si>
  <si>
    <t>Test Report Data Completeness Review</t>
  </si>
  <si>
    <t>All documentation in English:</t>
  </si>
  <si>
    <t>Any incomplete runs?</t>
  </si>
  <si>
    <t>Any invalid runs?</t>
  </si>
  <si>
    <t>Any extra runs?</t>
  </si>
  <si>
    <t>Data reported for incomplete/invalid/extra runs:</t>
  </si>
  <si>
    <t>Firebox dimensions:</t>
  </si>
  <si>
    <t>Firebox calculations by test lab:</t>
  </si>
  <si>
    <t>Firebox schematic:</t>
  </si>
  <si>
    <t>Burn rate calculations:</t>
  </si>
  <si>
    <t>26, 73, 101, 135, 177, 230, 271, 301, 334</t>
  </si>
  <si>
    <t>Efficiency calculations:</t>
  </si>
  <si>
    <t>Flow rate calculations:</t>
  </si>
  <si>
    <t>25, 72, 100, 134, 176, 229, 270, 300, 333</t>
  </si>
  <si>
    <t>Dilution tunnel schematic:</t>
  </si>
  <si>
    <t>Test stand setup:</t>
  </si>
  <si>
    <t>Sample calculations:</t>
  </si>
  <si>
    <t>382-396</t>
  </si>
  <si>
    <t>Dilution tunnel data (volume, velocity, temp):</t>
  </si>
  <si>
    <t>Fuel data (weight and moisture measurements):</t>
  </si>
  <si>
    <t>27, 74, 102, 136, 178, 231, 272, 302, 335</t>
  </si>
  <si>
    <t>Stove temperature readings (5 thermocouples and avg):</t>
  </si>
  <si>
    <t>Filter Data:</t>
  </si>
  <si>
    <t>68, 96, 130, 172, 224, 266, 296, 329, 371</t>
  </si>
  <si>
    <t>Lab technician notes:</t>
  </si>
  <si>
    <t>69, 97, 131, 173, 225, 267, 297, 330, 372</t>
  </si>
  <si>
    <t>Documentation of Equipment Ownership:</t>
  </si>
  <si>
    <t>ownership not explicitly listed, but some is available on calibrations and the testing was completed at the test lab</t>
  </si>
  <si>
    <t>Photos of the fuel loaded:</t>
  </si>
  <si>
    <t>70, 98, 132, 174, 226, 268, 298, 331, 373</t>
  </si>
  <si>
    <t>Manufacturers Instructions to lab:</t>
  </si>
  <si>
    <t>yes owner's manual</t>
  </si>
  <si>
    <t>Conditioning data reported per test method</t>
  </si>
  <si>
    <t>partial</t>
  </si>
  <si>
    <t>Test Report Data Review</t>
  </si>
  <si>
    <t>Firebox Confirmation</t>
  </si>
  <si>
    <t>Firebox vol. in the test report:</t>
  </si>
  <si>
    <t>Actual vol. (ft³):</t>
  </si>
  <si>
    <t>Usable vol. (ft³):</t>
  </si>
  <si>
    <t>Ⓐ Difference (ft³):</t>
  </si>
  <si>
    <t>Firebox dimensions reported in test report:</t>
  </si>
  <si>
    <t>Width (in):</t>
  </si>
  <si>
    <t>Depth (in):</t>
  </si>
  <si>
    <t>Height (in):</t>
  </si>
  <si>
    <t>Ⓐ Max Log Length (in):</t>
  </si>
  <si>
    <t>Firebox calculations confirmed with schematic:</t>
  </si>
  <si>
    <t>Firebox vol. owners manual:</t>
  </si>
  <si>
    <t>Max heat output (Btu/h) owners manual:</t>
  </si>
  <si>
    <t>Max log length per owner's manual:</t>
  </si>
  <si>
    <t>this is specifically for right behind the andirons. It goves deifferent length instructions for loading later</t>
  </si>
  <si>
    <t>URL for website:</t>
  </si>
  <si>
    <t>https://www.regency-fire.com/en/Products/Wood/Wood-Inserts/i3000</t>
  </si>
  <si>
    <t>Firebox vol. website:</t>
  </si>
  <si>
    <t>URL</t>
  </si>
  <si>
    <t>https://www.regency-fire.com/en/Products/Wood/Wood-Inserts/i3000R#divFullSpecs</t>
  </si>
  <si>
    <t>Max heat output (Btu/h) website:</t>
  </si>
  <si>
    <t>Max log length per website:</t>
  </si>
  <si>
    <t>URL for marketing materials:</t>
  </si>
  <si>
    <t>https://assets.regency-fire.com/getdoc/14091c3c-9950-4e50-97a7-d7724ca85fee/I3000-Launch-Brochure?_gl=1*eie73f*_gcl_au*NTU1MzAwODkuMTc0OTA3Njk5Mw..</t>
  </si>
  <si>
    <t>Firebox vol. brochure/marketing materials:</t>
  </si>
  <si>
    <t>Max heat output per brochure/marketing materials:</t>
  </si>
  <si>
    <t>Max log length per brochure/marketing materials:</t>
  </si>
  <si>
    <t>Conditioning Data Review</t>
  </si>
  <si>
    <t>Conditioning completed by:</t>
  </si>
  <si>
    <t>lab</t>
  </si>
  <si>
    <t>First day of conditioning (date):</t>
  </si>
  <si>
    <t>Number of conditioning hours with data reported:</t>
  </si>
  <si>
    <t>Hours of conditioning by burn rate:</t>
  </si>
  <si>
    <t>Low:</t>
  </si>
  <si>
    <t>Med:</t>
  </si>
  <si>
    <t>High:</t>
  </si>
  <si>
    <t>Number of hours at correct conditioning conditions:</t>
  </si>
  <si>
    <t>Unknown</t>
  </si>
  <si>
    <t>Test Run Data</t>
  </si>
  <si>
    <t>Preliminary testing:</t>
  </si>
  <si>
    <t>Manufacturers instructions meet method requirements:</t>
  </si>
  <si>
    <t>Meets Specification</t>
  </si>
  <si>
    <t>Manufacturers instruction match owners manual - all:</t>
  </si>
  <si>
    <t>Weighted Avg PM emissions (g/h) in report:</t>
  </si>
  <si>
    <t>Total number of runs:</t>
  </si>
  <si>
    <t>Ⓐ Run #:</t>
  </si>
  <si>
    <t>Run category:</t>
  </si>
  <si>
    <t>Cat II</t>
  </si>
  <si>
    <t>Cat IV</t>
  </si>
  <si>
    <t>Cat III</t>
  </si>
  <si>
    <t>page#: 8-10</t>
  </si>
  <si>
    <t>Run time (mins):</t>
  </si>
  <si>
    <t>PM mass (g):</t>
  </si>
  <si>
    <t>page#: 25, 72, 100, 134, 176, 229, 270, 300, 333</t>
  </si>
  <si>
    <t>PM emissions (g/h):</t>
  </si>
  <si>
    <t>Burn rate (kg/h):</t>
  </si>
  <si>
    <t>Ⓐ (M28 only) Run(s) by burn rate categories:</t>
  </si>
  <si>
    <t>BR&lt;0.80:</t>
  </si>
  <si>
    <t>BR 0.80-1.25:</t>
  </si>
  <si>
    <t>BR 1.25-1.90:</t>
  </si>
  <si>
    <t>BR max:</t>
  </si>
  <si>
    <t>(M28 only)  if no BR &lt; 0.80; were two test runs done in Cat 2 - &lt; 1.25 kg/h?</t>
  </si>
  <si>
    <t>if two test runs were NOT done in Cat 2, was damper used?</t>
  </si>
  <si>
    <t>not applicable</t>
  </si>
  <si>
    <t>Run averaging done correctly (Check by method):</t>
  </si>
  <si>
    <t>Duration of time door open at beginning of test (sec):</t>
  </si>
  <si>
    <t>page#: 69, 97, 131, 173, 225, 267, 297, 330, 372</t>
  </si>
  <si>
    <t>(M28R only) Duration door open in 15 min before run (sec):</t>
  </si>
  <si>
    <t>page#: Not reported</t>
  </si>
  <si>
    <t>Any fuel adjustments made during the test run:</t>
  </si>
  <si>
    <t>Heat output by run (Btu/h) HHV:</t>
  </si>
  <si>
    <t>page#: 26, 73, 101, 135, 177, 230, 271, 301, 334</t>
  </si>
  <si>
    <t>CO by run (g/h):</t>
  </si>
  <si>
    <t>CO (g/h) reported to two significant figures?</t>
  </si>
  <si>
    <t>Zero or less CO emission reported?</t>
  </si>
  <si>
    <t>HHV efficiency (%):</t>
  </si>
  <si>
    <t>Lab temperature before the test run (F) w/in 3.3-6.6 ft app</t>
  </si>
  <si>
    <t>page#: 11</t>
  </si>
  <si>
    <t>Lab temperature after the test run (F) w/in 3.3-6.6 ft app</t>
  </si>
  <si>
    <t>Air velocity w/in 2 ft of appliance (ft/min):</t>
  </si>
  <si>
    <t>page#: not reported</t>
  </si>
  <si>
    <t>Facility ambient relative humidity (pre-test):</t>
  </si>
  <si>
    <t>Facility barometric pressure:</t>
  </si>
  <si>
    <t>Stack pressure (From Method 2):</t>
  </si>
  <si>
    <t xml:space="preserve">page#: </t>
  </si>
  <si>
    <t>Avg stove temperature at start of testing (F):</t>
  </si>
  <si>
    <t>page#: 59, 92, 124, 164, 214, 258, 292, 324, 363</t>
  </si>
  <si>
    <t>Avg stove temperature at end of testing (F):</t>
  </si>
  <si>
    <t>page#: 67, 95, 129, 171, 223, 264, 295, 328, 370</t>
  </si>
  <si>
    <t>(M28 only) delta T conditions met (9.5.10):</t>
  </si>
  <si>
    <t>Bypass closed during fuel loading:</t>
  </si>
  <si>
    <t>First Hour PM Emissions</t>
  </si>
  <si>
    <t>PM 1-h Emission Rate (g/h):</t>
  </si>
  <si>
    <t>First hour PM emissions reported in grams per hour</t>
  </si>
  <si>
    <t>First hour PM emissions zero or negative</t>
  </si>
  <si>
    <t>1st hr PM emissions measured with front and back filter</t>
  </si>
  <si>
    <t>Appliance Air Settings</t>
  </si>
  <si>
    <t>Ⓐ Run category:</t>
  </si>
  <si>
    <t>Air setting meets specification:</t>
  </si>
  <si>
    <t>page#: 12</t>
  </si>
  <si>
    <t>Used lowest air settings for low burn (ASTM 3053) or Cat 1(M28R):</t>
  </si>
  <si>
    <t>Affirmative Statement: Lowest burn rate tested</t>
  </si>
  <si>
    <t>Appliance Fueling</t>
  </si>
  <si>
    <t>Fuel species:</t>
  </si>
  <si>
    <t>douglas fir</t>
  </si>
  <si>
    <t>Log length (in):</t>
  </si>
  <si>
    <t>page#: 27, 74, 102, 136, 178, 231, 272, 302, 335 Trapezoidal crib</t>
  </si>
  <si>
    <t>Load density (lb/ft3)(wb):</t>
  </si>
  <si>
    <t>page#: 27, 74, 102, 136, 178, 231, 272, 302, 335</t>
  </si>
  <si>
    <t>Fuel moisture content load (% db):</t>
  </si>
  <si>
    <t>Highest MC pinned value, per piece (%db):</t>
  </si>
  <si>
    <t>Lowest MC pinned value, per piece (% db):</t>
  </si>
  <si>
    <t>Moisture measurements were done within 4 hrs of test?</t>
  </si>
  <si>
    <t>Fuel temperature (F):</t>
  </si>
  <si>
    <t>Pre-burn fuel- avg moisture (% db):</t>
  </si>
  <si>
    <t>Pre-burn fuel species:</t>
  </si>
  <si>
    <t>page#: 17</t>
  </si>
  <si>
    <t>Ⓐ Multiple fuel length(s) used:</t>
  </si>
  <si>
    <t xml:space="preserve"> Filter Data</t>
  </si>
  <si>
    <t>Train precision (%):</t>
  </si>
  <si>
    <t>Train precision (g/kg):</t>
  </si>
  <si>
    <t>Negative filter or probe weights?</t>
  </si>
  <si>
    <t>page#: 68, 96, 130, 172, 224, 266, 296, 329, 371</t>
  </si>
  <si>
    <t>What type of filter used:</t>
  </si>
  <si>
    <t>glass fiber</t>
  </si>
  <si>
    <t>Filter holders - aluminium or PTFE:</t>
  </si>
  <si>
    <t>Filter changes during test run:</t>
  </si>
  <si>
    <t>Filter face velocity (ft/min):</t>
  </si>
  <si>
    <t>Leak check - pre-test leak check:</t>
  </si>
  <si>
    <t>yes, pass</t>
  </si>
  <si>
    <t>page#: 28, 75, 103, 137, 179, 232, 273, 303, 336</t>
  </si>
  <si>
    <t>Leak check - after first hour filter pull:</t>
  </si>
  <si>
    <t>page#: Not applicable (separate sample train)</t>
  </si>
  <si>
    <t>Leak check - post leak check:</t>
  </si>
  <si>
    <t>Negative weights handled appropriately (ambient, probe):</t>
  </si>
  <si>
    <t>Negative weight change for probe value (before vs after):</t>
  </si>
  <si>
    <t>Negative probe value (mg):</t>
  </si>
  <si>
    <t>Negative probe weight &gt;5% of PM:</t>
  </si>
  <si>
    <t>Negative room air values (ambient):</t>
  </si>
  <si>
    <t>Ambient background filter data:</t>
  </si>
  <si>
    <t>Proportional sampling requirements met:</t>
  </si>
  <si>
    <t>page#: throughout test data</t>
  </si>
  <si>
    <t>Dilution Tunnel</t>
  </si>
  <si>
    <t>Dilution tunnel diameter (in):</t>
  </si>
  <si>
    <t>2 different tunnels were used but only 1 set of dimensions was given</t>
  </si>
  <si>
    <t>Dilution tunnel hood diameter (in):</t>
  </si>
  <si>
    <t>Height of the conical section (in):</t>
  </si>
  <si>
    <t>Are elbows at 90 degree angles?</t>
  </si>
  <si>
    <t>Number of 90° elbows upstream of the sampling section:</t>
  </si>
  <si>
    <t>Sampling section straight &amp; same diameter?</t>
  </si>
  <si>
    <t>Velocity ports - how many duct D. from disturbance?</t>
  </si>
  <si>
    <t>Velocity traverse port diameters (in):</t>
  </si>
  <si>
    <t>Distance from velocity to PM sample ports (in):</t>
  </si>
  <si>
    <t>Distance from PM sample ports to disturbance (in):</t>
  </si>
  <si>
    <t>Total duct length from hood to sampling ports (ft):</t>
  </si>
  <si>
    <t>Any traverse points within 0.5 inches of wall?</t>
  </si>
  <si>
    <t>Total height from appliance feet to chimney top (ft):</t>
  </si>
  <si>
    <t>Is room air blank within 10 ft of dilution tunnel hood?</t>
  </si>
  <si>
    <t>Average dilution flow velocity (ft/min):</t>
  </si>
  <si>
    <t>Maximum flow velocity (ft/min):</t>
  </si>
  <si>
    <t>Minimum flow velocity (ft/min):</t>
  </si>
  <si>
    <t>Sample flow rate for ambient air (cfm):</t>
  </si>
  <si>
    <t>Pitot velocity measurement (Fp):</t>
  </si>
  <si>
    <t>Flow rate (scfm):</t>
  </si>
  <si>
    <t>Calibration Data</t>
  </si>
  <si>
    <t>Testing equipment inventory with ownership info included?</t>
  </si>
  <si>
    <t>Platform (appliance) scale resolution (lb):</t>
  </si>
  <si>
    <t>465-466</t>
  </si>
  <si>
    <t>Platform (appliance) scale:</t>
  </si>
  <si>
    <t>cal date:</t>
  </si>
  <si>
    <t>ownership:</t>
  </si>
  <si>
    <t>test lab</t>
  </si>
  <si>
    <t>status:</t>
  </si>
  <si>
    <t>acceptable</t>
  </si>
  <si>
    <t>Platform (appliance) scale audit before each weighing:</t>
  </si>
  <si>
    <t>28, 75, 103, 137, 179, 231, 273, 303, 336</t>
  </si>
  <si>
    <t>Test fuel scale resolution (lb):</t>
  </si>
  <si>
    <t>Test fuel scale:</t>
  </si>
  <si>
    <t>Test fuel scale audit before each weighing:</t>
  </si>
  <si>
    <t>Filter scale/analytical balance resolution (mg):</t>
  </si>
  <si>
    <t>results not far enough out of spec to put the test in question.</t>
  </si>
  <si>
    <t>Filter scale/analytical balance:</t>
  </si>
  <si>
    <t>Filter scale/analytical balance audit before each weighing:</t>
  </si>
  <si>
    <t>Dry gas meter 1:</t>
  </si>
  <si>
    <t>Dry gas meter 1 calibration range:</t>
  </si>
  <si>
    <t>Min (cfm):</t>
  </si>
  <si>
    <t>Max (cfm):</t>
  </si>
  <si>
    <t>Dry gas meter 2:</t>
  </si>
  <si>
    <t>Dry gas meter 2 calibration range:</t>
  </si>
  <si>
    <t>Dry gas meter 3:</t>
  </si>
  <si>
    <t>There was an additional ambient air DGM that was calibrated 8/4/23. It was acceptable.</t>
  </si>
  <si>
    <t>Dry gas meter 3 calibration range:</t>
  </si>
  <si>
    <t>Barometer:</t>
  </si>
  <si>
    <t>They used the local NWS station</t>
  </si>
  <si>
    <t>Wood moisture meter:</t>
  </si>
  <si>
    <t>All Thermocouple (temperature sensors):</t>
  </si>
  <si>
    <t>494-496</t>
  </si>
  <si>
    <t>Dilution tunnel pressure meter (Differential pressure gauge):</t>
  </si>
  <si>
    <t>Owners Manual Requirements</t>
  </si>
  <si>
    <t>Stack height:</t>
  </si>
  <si>
    <t>reported</t>
  </si>
  <si>
    <t>Location recommendation:</t>
  </si>
  <si>
    <t>Guidance on proper draft:</t>
  </si>
  <si>
    <t>414, 434, 437</t>
  </si>
  <si>
    <t>Fuel loading &amp; reloading:</t>
  </si>
  <si>
    <t>Fuel selection recommendation:</t>
  </si>
  <si>
    <t>405, 433</t>
  </si>
  <si>
    <t>Improper fuels warnings:</t>
  </si>
  <si>
    <t>Fire starting procedures:</t>
  </si>
  <si>
    <t>Proper use of air controls:</t>
  </si>
  <si>
    <t>434-435</t>
  </si>
  <si>
    <t>Proper operation low:</t>
  </si>
  <si>
    <t>Ash removal procedures:</t>
  </si>
  <si>
    <t>Replacement parts:</t>
  </si>
  <si>
    <t>449-453</t>
  </si>
  <si>
    <t>Federal warning (Catalytic or NonCat):</t>
  </si>
  <si>
    <t>Warranty rights:</t>
  </si>
  <si>
    <t>455-458</t>
  </si>
  <si>
    <t>Catalytst operation:</t>
  </si>
  <si>
    <t>434, 437</t>
  </si>
  <si>
    <t>Catalytst maintenance procedures:</t>
  </si>
  <si>
    <t>Determining catalyst deterioration or failure:</t>
  </si>
  <si>
    <t>EPA Reporting</t>
  </si>
  <si>
    <t>30 Day notice submitted to EPA:</t>
  </si>
  <si>
    <t>Proposed testing dates:</t>
  </si>
  <si>
    <t>page#: 503, they listed the week of</t>
  </si>
  <si>
    <t>Tested consecutive days:</t>
  </si>
  <si>
    <t>Ⓐ 60 Day report to EPA:</t>
  </si>
  <si>
    <t>Ⓐ Number of days between lab received and testing:</t>
  </si>
  <si>
    <t>Not Applicable</t>
  </si>
  <si>
    <t>No Determination</t>
  </si>
  <si>
    <t>page #: 14</t>
  </si>
  <si>
    <t>page#: N/A</t>
  </si>
  <si>
    <t>page#: 25, 72, 100, 134, 176, 229, 270, 300, 333 The run 4 velocity is within a rounding error of the requirement and acceptable.</t>
  </si>
  <si>
    <t>page#: 28, 75, 103, 137, 179, 232, 273, 303, 336 The run 4 Fp is within a rounding error of the requirement and acceptable.</t>
  </si>
  <si>
    <t>This tolerance is outside of the requirements but the added error is not enough to bring the test results into doubt.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</si>
</sst>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m/d/yy;@"/>
    <numFmt numFmtId="165" formatCode="0.0"/>
    <numFmt numFmtId="166" formatCode="0.0%"/>
  </numFmts>
  <fonts count="17" x14ac:knownFonts="1">
    <font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sz val="11"/>
      <name val="Aptos Narrow"/>
      <family val="2"/>
      <scheme val="minor"/>
    </font>
    <font>
      <sz val="11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b/>
      <sz val="9"/>
      <name val="Aptos Narrow"/>
      <family val="2"/>
      <scheme val="minor"/>
    </font>
    <font>
      <b/>
      <i/>
      <sz val="9"/>
      <name val="Aptos Narrow"/>
      <family val="2"/>
      <scheme val="minor"/>
    </font>
    <font>
      <sz val="9"/>
      <name val="Aptos Narrow"/>
      <family val="2"/>
      <scheme val="minor"/>
    </font>
    <font>
      <u/>
      <sz val="9"/>
      <name val="Aptos Narrow"/>
      <family val="2"/>
      <scheme val="minor"/>
    </font>
    <font>
      <b/>
      <sz val="9"/>
      <color rgb="FF0070C0"/>
      <name val="Aptos Narrow"/>
      <family val="2"/>
      <scheme val="minor"/>
    </font>
    <font>
      <sz val="9"/>
      <color rgb="FF0070C0"/>
      <name val="Aptos Narrow"/>
      <family val="2"/>
      <scheme val="minor"/>
    </font>
    <font>
      <b/>
      <sz val="8.5"/>
      <color rgb="FF0070C0"/>
      <name val="Aptos Narrow"/>
      <family val="2"/>
      <scheme val="minor"/>
    </font>
    <font>
      <sz val="9"/>
      <color theme="1"/>
      <name val="Aptos Narrow"/>
      <family val="2"/>
      <scheme val="minor"/>
    </font>
    <font>
      <sz val="8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b/>
      <sz val="8"/>
      <color rgb="FF0070C0"/>
      <name val="Aptos Narrow"/>
      <family val="2"/>
      <scheme val="minor"/>
    </font>
    <font>
      <sz val="8.5"/>
      <name val="Aptos Narrow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FF"/>
        <bgColor indexed="64"/>
      </patternFill>
    </fill>
  </fills>
  <borders count="2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indexed="64"/>
      </top>
      <bottom style="thin">
        <color rgb="FF000000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190">
    <xf numFmtId="0" fontId="0" fillId="0" borderId="0" xfId="0"/>
    <xf numFmtId="0" fontId="3" fillId="0" borderId="0" xfId="0" applyFont="1"/>
    <xf numFmtId="0" fontId="5" fillId="4" borderId="1" xfId="0" applyFont="1" applyFill="1" applyBorder="1" applyAlignment="1">
      <alignment horizontal="left" vertical="center"/>
    </xf>
    <xf numFmtId="0" fontId="6" fillId="4" borderId="2" xfId="0" applyFont="1" applyFill="1" applyBorder="1" applyAlignment="1">
      <alignment horizontal="left" vertical="center" wrapText="1"/>
    </xf>
    <xf numFmtId="0" fontId="7" fillId="5" borderId="1" xfId="0" applyFont="1" applyFill="1" applyBorder="1" applyAlignment="1">
      <alignment vertical="center"/>
    </xf>
    <xf numFmtId="0" fontId="7" fillId="0" borderId="2" xfId="0" applyFont="1" applyBorder="1" applyAlignment="1" applyProtection="1">
      <alignment vertical="center" wrapText="1"/>
      <protection locked="0"/>
    </xf>
    <xf numFmtId="0" fontId="8" fillId="5" borderId="1" xfId="1" applyFont="1" applyFill="1" applyBorder="1" applyAlignment="1">
      <alignment vertical="center"/>
    </xf>
    <xf numFmtId="0" fontId="7" fillId="5" borderId="1" xfId="1" applyFont="1" applyFill="1" applyBorder="1" applyAlignment="1">
      <alignment vertical="center"/>
    </xf>
    <xf numFmtId="0" fontId="7" fillId="5" borderId="2" xfId="0" applyFont="1" applyFill="1" applyBorder="1" applyAlignment="1">
      <alignment horizontal="right" vertical="center"/>
    </xf>
    <xf numFmtId="0" fontId="7" fillId="5" borderId="4" xfId="0" applyFont="1" applyFill="1" applyBorder="1" applyAlignment="1">
      <alignment horizontal="right" vertical="center"/>
    </xf>
    <xf numFmtId="0" fontId="7" fillId="5" borderId="1" xfId="0" applyFont="1" applyFill="1" applyBorder="1" applyAlignment="1">
      <alignment horizontal="right" vertical="center"/>
    </xf>
    <xf numFmtId="0" fontId="9" fillId="6" borderId="1" xfId="0" applyFont="1" applyFill="1" applyBorder="1" applyAlignment="1">
      <alignment vertical="center"/>
    </xf>
    <xf numFmtId="0" fontId="7" fillId="5" borderId="2" xfId="0" applyFont="1" applyFill="1" applyBorder="1" applyAlignment="1">
      <alignment vertical="center"/>
    </xf>
    <xf numFmtId="2" fontId="7" fillId="0" borderId="2" xfId="0" applyNumberFormat="1" applyFont="1" applyBorder="1" applyAlignment="1" applyProtection="1">
      <alignment vertical="center" wrapText="1"/>
      <protection locked="0"/>
    </xf>
    <xf numFmtId="0" fontId="7" fillId="5" borderId="1" xfId="0" applyFont="1" applyFill="1" applyBorder="1" applyAlignment="1">
      <alignment horizontal="left" vertical="center"/>
    </xf>
    <xf numFmtId="0" fontId="7" fillId="0" borderId="1" xfId="0" applyFont="1" applyBorder="1" applyAlignment="1" applyProtection="1">
      <alignment vertical="center" wrapText="1"/>
      <protection locked="0"/>
    </xf>
    <xf numFmtId="0" fontId="7" fillId="0" borderId="2" xfId="0" applyFont="1" applyBorder="1" applyAlignment="1" applyProtection="1">
      <alignment horizontal="left" vertical="center" wrapText="1"/>
      <protection locked="0"/>
    </xf>
    <xf numFmtId="0" fontId="7" fillId="5" borderId="1" xfId="0" applyFont="1" applyFill="1" applyBorder="1" applyAlignment="1">
      <alignment vertical="center" wrapText="1"/>
    </xf>
    <xf numFmtId="0" fontId="7" fillId="7" borderId="2" xfId="0" applyFont="1" applyFill="1" applyBorder="1" applyAlignment="1" applyProtection="1">
      <alignment vertical="center" wrapText="1"/>
      <protection locked="0"/>
    </xf>
    <xf numFmtId="0" fontId="0" fillId="0" borderId="0" xfId="0" applyAlignment="1">
      <alignment horizontal="center"/>
    </xf>
    <xf numFmtId="0" fontId="7" fillId="5" borderId="16" xfId="0" applyFont="1" applyFill="1" applyBorder="1" applyAlignment="1">
      <alignment vertical="center"/>
    </xf>
    <xf numFmtId="0" fontId="7" fillId="5" borderId="10" xfId="0" applyFont="1" applyFill="1" applyBorder="1" applyAlignment="1">
      <alignment vertical="center"/>
    </xf>
    <xf numFmtId="0" fontId="7" fillId="0" borderId="8" xfId="0" applyFont="1" applyBorder="1" applyAlignment="1" applyProtection="1">
      <alignment horizontal="left" vertical="center" wrapText="1"/>
      <protection locked="0"/>
    </xf>
    <xf numFmtId="0" fontId="7" fillId="0" borderId="12" xfId="0" applyFont="1" applyBorder="1" applyAlignment="1" applyProtection="1">
      <alignment horizontal="left" vertical="center" wrapText="1"/>
      <protection locked="0"/>
    </xf>
    <xf numFmtId="0" fontId="7" fillId="5" borderId="15" xfId="0" applyFont="1" applyFill="1" applyBorder="1" applyAlignment="1">
      <alignment vertical="center"/>
    </xf>
    <xf numFmtId="0" fontId="7" fillId="5" borderId="1" xfId="0" applyFont="1" applyFill="1" applyBorder="1" applyAlignment="1">
      <alignment horizontal="center" vertical="center"/>
    </xf>
    <xf numFmtId="0" fontId="7" fillId="5" borderId="4" xfId="0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0" fontId="7" fillId="5" borderId="9" xfId="0" applyFont="1" applyFill="1" applyBorder="1" applyAlignment="1">
      <alignment horizontal="center" vertical="center"/>
    </xf>
    <xf numFmtId="0" fontId="7" fillId="5" borderId="2" xfId="0" applyFont="1" applyFill="1" applyBorder="1" applyAlignment="1">
      <alignment horizontal="left" vertical="center"/>
    </xf>
    <xf numFmtId="0" fontId="6" fillId="0" borderId="2" xfId="0" applyFont="1" applyBorder="1" applyAlignment="1" applyProtection="1">
      <alignment horizontal="left" vertical="center" wrapText="1"/>
      <protection locked="0"/>
    </xf>
    <xf numFmtId="0" fontId="9" fillId="6" borderId="15" xfId="0" applyFont="1" applyFill="1" applyBorder="1" applyAlignment="1">
      <alignment horizontal="center" vertical="center"/>
    </xf>
    <xf numFmtId="0" fontId="9" fillId="5" borderId="2" xfId="0" applyFont="1" applyFill="1" applyBorder="1" applyAlignment="1">
      <alignment vertical="center"/>
    </xf>
    <xf numFmtId="0" fontId="15" fillId="6" borderId="21" xfId="0" applyFont="1" applyFill="1" applyBorder="1" applyAlignment="1">
      <alignment horizontal="right" vertical="center"/>
    </xf>
    <xf numFmtId="0" fontId="9" fillId="6" borderId="21" xfId="0" applyFont="1" applyFill="1" applyBorder="1" applyAlignment="1">
      <alignment horizontal="right" vertical="center"/>
    </xf>
    <xf numFmtId="0" fontId="7" fillId="0" borderId="5" xfId="0" applyFont="1" applyBorder="1" applyAlignment="1" applyProtection="1">
      <alignment vertical="center" wrapText="1"/>
      <protection locked="0"/>
    </xf>
    <xf numFmtId="0" fontId="7" fillId="0" borderId="11" xfId="0" applyFont="1" applyBorder="1" applyAlignment="1" applyProtection="1">
      <alignment vertical="center" wrapText="1"/>
      <protection locked="0"/>
    </xf>
    <xf numFmtId="0" fontId="6" fillId="0" borderId="12" xfId="0" applyFont="1" applyBorder="1" applyAlignment="1" applyProtection="1">
      <alignment horizontal="left" vertical="center" wrapText="1"/>
      <protection locked="0"/>
    </xf>
    <xf numFmtId="0" fontId="7" fillId="5" borderId="10" xfId="0" applyFont="1" applyFill="1" applyBorder="1" applyAlignment="1">
      <alignment vertical="center" wrapText="1"/>
    </xf>
    <xf numFmtId="0" fontId="12" fillId="5" borderId="10" xfId="0" applyFont="1" applyFill="1" applyBorder="1" applyAlignment="1">
      <alignment vertical="center"/>
    </xf>
    <xf numFmtId="0" fontId="12" fillId="5" borderId="10" xfId="0" applyFont="1" applyFill="1" applyBorder="1" applyAlignment="1">
      <alignment horizontal="right" vertical="center"/>
    </xf>
    <xf numFmtId="0" fontId="7" fillId="0" borderId="3" xfId="0" applyFont="1" applyBorder="1" applyAlignment="1" applyProtection="1">
      <alignment vertical="center" wrapText="1"/>
      <protection locked="0"/>
    </xf>
    <xf numFmtId="0" fontId="7" fillId="0" borderId="2" xfId="0" applyFont="1" applyBorder="1" applyAlignment="1" applyProtection="1">
      <alignment vertical="top" wrapText="1"/>
      <protection locked="0"/>
    </xf>
    <xf numFmtId="0" fontId="16" fillId="5" borderId="1" xfId="0" applyFont="1" applyFill="1" applyBorder="1" applyAlignment="1">
      <alignment vertical="center"/>
    </xf>
    <xf numFmtId="0" fontId="7" fillId="5" borderId="20" xfId="0" applyFont="1" applyFill="1" applyBorder="1" applyAlignment="1">
      <alignment vertical="center"/>
    </xf>
    <xf numFmtId="0" fontId="12" fillId="5" borderId="8" xfId="0" applyFont="1" applyFill="1" applyBorder="1" applyAlignment="1">
      <alignment vertical="center"/>
    </xf>
    <xf numFmtId="0" fontId="5" fillId="4" borderId="20" xfId="0" applyFont="1" applyFill="1" applyBorder="1" applyAlignment="1">
      <alignment horizontal="left" vertical="center"/>
    </xf>
    <xf numFmtId="0" fontId="7" fillId="5" borderId="3" xfId="0" applyFont="1" applyFill="1" applyBorder="1" applyAlignment="1">
      <alignment horizontal="right" vertical="center"/>
    </xf>
    <xf numFmtId="0" fontId="7" fillId="5" borderId="5" xfId="0" applyFont="1" applyFill="1" applyBorder="1" applyAlignment="1">
      <alignment vertical="center"/>
    </xf>
    <xf numFmtId="0" fontId="5" fillId="4" borderId="15" xfId="0" applyFont="1" applyFill="1" applyBorder="1" applyAlignment="1">
      <alignment horizontal="left" vertical="center"/>
    </xf>
    <xf numFmtId="0" fontId="6" fillId="4" borderId="12" xfId="0" applyFont="1" applyFill="1" applyBorder="1" applyAlignment="1">
      <alignment horizontal="left" vertical="center" wrapText="1"/>
    </xf>
    <xf numFmtId="0" fontId="7" fillId="5" borderId="23" xfId="0" applyFont="1" applyFill="1" applyBorder="1" applyAlignment="1">
      <alignment vertical="center"/>
    </xf>
    <xf numFmtId="0" fontId="12" fillId="5" borderId="0" xfId="0" applyFont="1" applyFill="1" applyAlignment="1">
      <alignment vertical="center"/>
    </xf>
    <xf numFmtId="0" fontId="7" fillId="5" borderId="10" xfId="0" applyFont="1" applyFill="1" applyBorder="1" applyAlignment="1">
      <alignment horizontal="right" vertical="center"/>
    </xf>
    <xf numFmtId="0" fontId="3" fillId="0" borderId="0" xfId="0" applyFont="1" applyAlignment="1">
      <alignment vertical="center"/>
    </xf>
    <xf numFmtId="0" fontId="3" fillId="0" borderId="2" xfId="0" applyFont="1" applyBorder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3" fillId="0" borderId="0" xfId="0" applyFont="1" applyAlignment="1" applyProtection="1">
      <alignment vertical="center" wrapText="1"/>
      <protection locked="0"/>
    </xf>
    <xf numFmtId="0" fontId="3" fillId="0" borderId="8" xfId="0" applyFont="1" applyBorder="1" applyAlignment="1" applyProtection="1">
      <alignment vertical="center" wrapText="1"/>
      <protection locked="0"/>
    </xf>
    <xf numFmtId="0" fontId="12" fillId="0" borderId="0" xfId="0" applyFont="1" applyAlignment="1" applyProtection="1">
      <alignment vertical="center" wrapText="1"/>
      <protection locked="0"/>
    </xf>
    <xf numFmtId="0" fontId="12" fillId="0" borderId="11" xfId="0" applyFont="1" applyBorder="1" applyAlignment="1" applyProtection="1">
      <alignment vertical="center" wrapText="1"/>
      <protection locked="0"/>
    </xf>
    <xf numFmtId="0" fontId="12" fillId="0" borderId="8" xfId="0" applyFont="1" applyBorder="1" applyAlignment="1" applyProtection="1">
      <alignment vertical="center" wrapText="1"/>
      <protection locked="0"/>
    </xf>
    <xf numFmtId="0" fontId="3" fillId="0" borderId="0" xfId="0" applyFont="1" applyAlignment="1">
      <alignment vertical="center" wrapText="1"/>
    </xf>
    <xf numFmtId="0" fontId="7" fillId="0" borderId="1" xfId="0" applyFont="1" applyBorder="1" applyAlignment="1" applyProtection="1">
      <alignment horizontal="center" vertical="center"/>
      <protection locked="0"/>
    </xf>
    <xf numFmtId="0" fontId="7" fillId="0" borderId="1" xfId="0" applyFont="1" applyBorder="1" applyAlignment="1" applyProtection="1">
      <alignment vertical="center"/>
      <protection locked="0"/>
    </xf>
    <xf numFmtId="0" fontId="7" fillId="0" borderId="4" xfId="0" applyFont="1" applyBorder="1" applyAlignment="1" applyProtection="1">
      <alignment horizontal="center" vertical="center"/>
      <protection locked="0"/>
    </xf>
    <xf numFmtId="0" fontId="7" fillId="0" borderId="20" xfId="0" applyFont="1" applyBorder="1" applyAlignment="1" applyProtection="1">
      <alignment horizontal="center" vertical="center"/>
      <protection locked="0"/>
    </xf>
    <xf numFmtId="164" fontId="7" fillId="0" borderId="10" xfId="0" applyNumberFormat="1" applyFont="1" applyBorder="1" applyAlignment="1" applyProtection="1">
      <alignment horizontal="center" vertical="center"/>
      <protection locked="0"/>
    </xf>
    <xf numFmtId="0" fontId="7" fillId="0" borderId="15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>
      <alignment horizontal="center" vertical="center"/>
    </xf>
    <xf numFmtId="0" fontId="12" fillId="0" borderId="21" xfId="0" applyFont="1" applyBorder="1" applyAlignment="1" applyProtection="1">
      <alignment vertical="center"/>
      <protection locked="0"/>
    </xf>
    <xf numFmtId="14" fontId="7" fillId="0" borderId="1" xfId="0" applyNumberFormat="1" applyFont="1" applyBorder="1" applyAlignment="1" applyProtection="1">
      <alignment vertical="center"/>
      <protection locked="0"/>
    </xf>
    <xf numFmtId="0" fontId="12" fillId="0" borderId="10" xfId="0" applyFont="1" applyBorder="1" applyAlignment="1" applyProtection="1">
      <alignment vertical="center"/>
      <protection locked="0"/>
    </xf>
    <xf numFmtId="0" fontId="0" fillId="0" borderId="10" xfId="0" applyBorder="1" applyAlignment="1" applyProtection="1">
      <alignment vertical="center"/>
      <protection locked="0"/>
    </xf>
    <xf numFmtId="10" fontId="7" fillId="0" borderId="1" xfId="0" applyNumberFormat="1" applyFont="1" applyBorder="1" applyAlignment="1" applyProtection="1">
      <alignment horizontal="center" vertical="center"/>
      <protection locked="0"/>
    </xf>
    <xf numFmtId="0" fontId="7" fillId="0" borderId="5" xfId="0" applyFont="1" applyBorder="1" applyAlignment="1" applyProtection="1">
      <alignment horizontal="center" vertical="center"/>
      <protection locked="0"/>
    </xf>
    <xf numFmtId="0" fontId="7" fillId="0" borderId="8" xfId="0" applyFont="1" applyBorder="1" applyAlignment="1" applyProtection="1">
      <alignment horizontal="center" vertical="center"/>
      <protection locked="0"/>
    </xf>
    <xf numFmtId="166" fontId="7" fillId="0" borderId="1" xfId="0" applyNumberFormat="1" applyFont="1" applyBorder="1" applyAlignment="1" applyProtection="1">
      <alignment horizontal="center" vertical="center"/>
      <protection locked="0"/>
    </xf>
    <xf numFmtId="166" fontId="7" fillId="0" borderId="20" xfId="0" applyNumberFormat="1" applyFont="1" applyBorder="1" applyAlignment="1" applyProtection="1">
      <alignment horizontal="center" vertical="center"/>
      <protection locked="0"/>
    </xf>
    <xf numFmtId="166" fontId="12" fillId="0" borderId="10" xfId="0" applyNumberFormat="1" applyFont="1" applyBorder="1" applyAlignment="1" applyProtection="1">
      <alignment vertical="center"/>
      <protection locked="0"/>
    </xf>
    <xf numFmtId="166" fontId="7" fillId="0" borderId="4" xfId="0" applyNumberFormat="1" applyFont="1" applyBorder="1" applyAlignment="1" applyProtection="1">
      <alignment horizontal="center" vertical="center"/>
      <protection locked="0"/>
    </xf>
    <xf numFmtId="1" fontId="12" fillId="0" borderId="10" xfId="0" applyNumberFormat="1" applyFont="1" applyBorder="1" applyAlignment="1" applyProtection="1">
      <alignment vertical="center"/>
      <protection locked="0"/>
    </xf>
    <xf numFmtId="3" fontId="7" fillId="0" borderId="15" xfId="0" applyNumberFormat="1" applyFont="1" applyBorder="1" applyAlignment="1" applyProtection="1">
      <alignment horizontal="center" vertical="center"/>
      <protection locked="0"/>
    </xf>
    <xf numFmtId="0" fontId="7" fillId="0" borderId="1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>
      <alignment horizontal="center" vertical="center"/>
    </xf>
    <xf numFmtId="0" fontId="7" fillId="0" borderId="1" xfId="0" applyFont="1" applyBorder="1" applyAlignment="1" applyProtection="1">
      <alignment horizontal="left" vertical="center" wrapText="1"/>
      <protection locked="0"/>
    </xf>
    <xf numFmtId="0" fontId="7" fillId="0" borderId="20" xfId="0" applyFont="1" applyBorder="1" applyAlignment="1" applyProtection="1">
      <alignment horizontal="left" vertical="center" wrapText="1"/>
      <protection locked="0"/>
    </xf>
    <xf numFmtId="0" fontId="3" fillId="0" borderId="10" xfId="0" applyFont="1" applyBorder="1" applyAlignment="1" applyProtection="1">
      <alignment horizontal="left" vertical="center"/>
      <protection locked="0"/>
    </xf>
    <xf numFmtId="2" fontId="10" fillId="0" borderId="1" xfId="0" applyNumberFormat="1" applyFont="1" applyBorder="1" applyAlignment="1">
      <alignment vertical="center" wrapText="1"/>
    </xf>
    <xf numFmtId="165" fontId="7" fillId="0" borderId="2" xfId="0" applyNumberFormat="1" applyFont="1" applyBorder="1" applyAlignment="1">
      <alignment horizontal="center" vertical="center"/>
    </xf>
    <xf numFmtId="164" fontId="7" fillId="0" borderId="1" xfId="0" applyNumberFormat="1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>
      <alignment vertical="center"/>
    </xf>
    <xf numFmtId="14" fontId="7" fillId="0" borderId="15" xfId="0" applyNumberFormat="1" applyFont="1" applyBorder="1" applyAlignment="1" applyProtection="1">
      <alignment horizontal="center" vertical="center"/>
      <protection locked="0"/>
    </xf>
    <xf numFmtId="164" fontId="7" fillId="0" borderId="1" xfId="0" applyNumberFormat="1" applyFont="1" applyBorder="1" applyAlignment="1" applyProtection="1">
      <alignment horizontal="center" vertical="center" wrapText="1"/>
      <protection locked="0"/>
    </xf>
    <xf numFmtId="0" fontId="10" fillId="0" borderId="1" xfId="0" applyFont="1" applyBorder="1" applyAlignment="1">
      <alignment horizontal="center" vertical="center"/>
    </xf>
    <xf numFmtId="0" fontId="7" fillId="0" borderId="1" xfId="0" applyFont="1" applyBorder="1" applyAlignment="1" applyProtection="1">
      <alignment horizontal="center" vertical="center"/>
      <protection locked="0"/>
    </xf>
    <xf numFmtId="0" fontId="6" fillId="4" borderId="1" xfId="0" applyFont="1" applyFill="1" applyBorder="1" applyAlignment="1">
      <alignment horizontal="left" vertical="center"/>
    </xf>
    <xf numFmtId="0" fontId="7" fillId="0" borderId="20" xfId="0" applyFont="1" applyBorder="1" applyAlignment="1" applyProtection="1">
      <alignment horizontal="center" vertical="center"/>
      <protection locked="0"/>
    </xf>
    <xf numFmtId="0" fontId="7" fillId="0" borderId="15" xfId="0" applyFont="1" applyBorder="1" applyAlignment="1" applyProtection="1">
      <alignment horizontal="center" vertical="center"/>
      <protection locked="0"/>
    </xf>
    <xf numFmtId="0" fontId="7" fillId="0" borderId="2" xfId="0" applyFont="1" applyBorder="1" applyAlignment="1" applyProtection="1">
      <alignment horizontal="center" vertical="center"/>
      <protection locked="0"/>
    </xf>
    <xf numFmtId="0" fontId="7" fillId="0" borderId="4" xfId="0" applyFont="1" applyBorder="1" applyAlignment="1" applyProtection="1">
      <alignment horizontal="center" vertical="center"/>
      <protection locked="0"/>
    </xf>
    <xf numFmtId="0" fontId="12" fillId="0" borderId="27" xfId="0" applyFont="1" applyBorder="1" applyAlignment="1" applyProtection="1">
      <alignment horizontal="center" vertical="center"/>
      <protection locked="0"/>
    </xf>
    <xf numFmtId="0" fontId="12" fillId="0" borderId="3" xfId="0" applyFont="1" applyBorder="1" applyAlignment="1" applyProtection="1">
      <alignment horizontal="center" vertical="center"/>
      <protection locked="0"/>
    </xf>
    <xf numFmtId="0" fontId="12" fillId="0" borderId="28" xfId="0" applyFont="1" applyBorder="1" applyAlignment="1" applyProtection="1">
      <alignment horizontal="center" vertical="center"/>
      <protection locked="0"/>
    </xf>
    <xf numFmtId="0" fontId="12" fillId="0" borderId="10" xfId="0" applyFont="1" applyBorder="1" applyAlignment="1" applyProtection="1">
      <alignment horizontal="center" vertical="center"/>
      <protection locked="0"/>
    </xf>
    <xf numFmtId="0" fontId="7" fillId="0" borderId="3" xfId="0" applyFont="1" applyBorder="1" applyAlignment="1" applyProtection="1">
      <alignment horizontal="center" vertical="center"/>
      <protection locked="0"/>
    </xf>
    <xf numFmtId="0" fontId="12" fillId="0" borderId="2" xfId="0" applyFont="1" applyBorder="1" applyAlignment="1" applyProtection="1">
      <alignment horizontal="center" vertical="center"/>
      <protection locked="0"/>
    </xf>
    <xf numFmtId="0" fontId="12" fillId="0" borderId="4" xfId="0" applyFont="1" applyBorder="1" applyAlignment="1" applyProtection="1">
      <alignment horizontal="center" vertical="center"/>
      <protection locked="0"/>
    </xf>
    <xf numFmtId="0" fontId="12" fillId="0" borderId="8" xfId="0" applyFont="1" applyBorder="1" applyAlignment="1" applyProtection="1">
      <alignment horizontal="center" vertical="center"/>
      <protection locked="0"/>
    </xf>
    <xf numFmtId="0" fontId="12" fillId="0" borderId="11" xfId="0" applyFont="1" applyBorder="1" applyAlignment="1" applyProtection="1">
      <alignment horizontal="center" vertical="center"/>
      <protection locked="0"/>
    </xf>
    <xf numFmtId="0" fontId="12" fillId="0" borderId="9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>
      <alignment horizontal="center" vertical="center"/>
    </xf>
    <xf numFmtId="0" fontId="10" fillId="0" borderId="25" xfId="0" applyFont="1" applyBorder="1" applyAlignment="1">
      <alignment horizontal="center" vertical="center"/>
    </xf>
    <xf numFmtId="0" fontId="10" fillId="0" borderId="26" xfId="0" applyFont="1" applyBorder="1" applyAlignment="1">
      <alignment horizontal="center" vertical="center"/>
    </xf>
    <xf numFmtId="0" fontId="7" fillId="0" borderId="2" xfId="0" applyFont="1" applyBorder="1" applyAlignment="1" applyProtection="1">
      <alignment horizontal="center" vertical="center" wrapText="1"/>
      <protection locked="0"/>
    </xf>
    <xf numFmtId="0" fontId="7" fillId="0" borderId="3" xfId="0" applyFont="1" applyBorder="1" applyAlignment="1" applyProtection="1">
      <alignment horizontal="center" vertical="center" wrapText="1"/>
      <protection locked="0"/>
    </xf>
    <xf numFmtId="0" fontId="7" fillId="0" borderId="4" xfId="0" applyFont="1" applyBorder="1" applyAlignment="1" applyProtection="1">
      <alignment horizontal="center" vertical="center" wrapText="1"/>
      <protection locked="0"/>
    </xf>
    <xf numFmtId="0" fontId="3" fillId="0" borderId="2" xfId="0" applyFont="1" applyBorder="1" applyAlignment="1" applyProtection="1">
      <alignment horizontal="center" vertical="center"/>
      <protection locked="0"/>
    </xf>
    <xf numFmtId="0" fontId="3" fillId="0" borderId="3" xfId="0" applyFont="1" applyBorder="1" applyAlignment="1" applyProtection="1">
      <alignment horizontal="center" vertical="center"/>
      <protection locked="0"/>
    </xf>
    <xf numFmtId="0" fontId="3" fillId="0" borderId="4" xfId="0" applyFont="1" applyBorder="1" applyAlignment="1" applyProtection="1">
      <alignment horizontal="center" vertical="center"/>
      <protection locked="0"/>
    </xf>
    <xf numFmtId="0" fontId="10" fillId="0" borderId="22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165" fontId="7" fillId="0" borderId="2" xfId="0" applyNumberFormat="1" applyFont="1" applyBorder="1" applyAlignment="1" applyProtection="1">
      <alignment horizontal="center" vertical="center"/>
      <protection locked="0"/>
    </xf>
    <xf numFmtId="165" fontId="7" fillId="0" borderId="3" xfId="0" applyNumberFormat="1" applyFont="1" applyBorder="1" applyAlignment="1" applyProtection="1">
      <alignment horizontal="center" vertical="center"/>
      <protection locked="0"/>
    </xf>
    <xf numFmtId="0" fontId="7" fillId="0" borderId="1" xfId="0" applyFont="1" applyBorder="1" applyAlignment="1" applyProtection="1">
      <alignment horizontal="center" vertical="center" wrapText="1"/>
      <protection locked="0"/>
    </xf>
    <xf numFmtId="0" fontId="7" fillId="0" borderId="17" xfId="0" applyFont="1" applyBorder="1" applyAlignment="1" applyProtection="1">
      <alignment horizontal="center" vertical="center"/>
      <protection locked="0"/>
    </xf>
    <xf numFmtId="0" fontId="7" fillId="0" borderId="18" xfId="0" applyFont="1" applyBorder="1" applyAlignment="1" applyProtection="1">
      <alignment horizontal="center" vertical="center"/>
      <protection locked="0"/>
    </xf>
    <xf numFmtId="0" fontId="7" fillId="0" borderId="19" xfId="0" applyFont="1" applyBorder="1" applyAlignment="1" applyProtection="1">
      <alignment horizontal="center" vertical="center"/>
      <protection locked="0"/>
    </xf>
    <xf numFmtId="0" fontId="7" fillId="0" borderId="16" xfId="0" applyFont="1" applyBorder="1" applyAlignment="1" applyProtection="1">
      <alignment horizontal="center" vertical="center" wrapText="1"/>
      <protection locked="0"/>
    </xf>
    <xf numFmtId="14" fontId="7" fillId="0" borderId="10" xfId="0" applyNumberFormat="1" applyFont="1" applyBorder="1" applyAlignment="1" applyProtection="1">
      <alignment horizontal="center" vertical="center"/>
      <protection locked="0"/>
    </xf>
    <xf numFmtId="165" fontId="7" fillId="0" borderId="1" xfId="0" applyNumberFormat="1" applyFont="1" applyBorder="1" applyAlignment="1" applyProtection="1">
      <alignment horizontal="center" vertical="center"/>
      <protection locked="0"/>
    </xf>
    <xf numFmtId="0" fontId="13" fillId="0" borderId="1" xfId="1" applyFont="1" applyFill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4" fillId="0" borderId="1" xfId="1" applyFont="1" applyFill="1" applyBorder="1" applyAlignment="1" applyProtection="1">
      <alignment horizontal="center" vertical="center" wrapText="1"/>
      <protection locked="0"/>
    </xf>
    <xf numFmtId="0" fontId="14" fillId="0" borderId="1" xfId="0" applyFont="1" applyBorder="1" applyAlignment="1" applyProtection="1">
      <alignment horizontal="center" vertical="center" wrapText="1"/>
      <protection locked="0"/>
    </xf>
    <xf numFmtId="3" fontId="7" fillId="0" borderId="1" xfId="0" applyNumberFormat="1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 wrapText="1"/>
      <protection locked="0"/>
    </xf>
    <xf numFmtId="0" fontId="12" fillId="0" borderId="1" xfId="1" applyFont="1" applyFill="1" applyBorder="1" applyAlignment="1" applyProtection="1">
      <alignment horizontal="center" vertical="center"/>
      <protection locked="0"/>
    </xf>
    <xf numFmtId="0" fontId="12" fillId="0" borderId="1" xfId="1" applyFont="1" applyFill="1" applyBorder="1" applyAlignment="1" applyProtection="1">
      <alignment horizontal="center" vertical="center" wrapText="1"/>
      <protection locked="0"/>
    </xf>
    <xf numFmtId="0" fontId="13" fillId="0" borderId="1" xfId="1" applyFont="1" applyFill="1" applyBorder="1" applyAlignment="1" applyProtection="1">
      <alignment horizontal="center" vertical="center" wrapText="1"/>
      <protection locked="0"/>
    </xf>
    <xf numFmtId="0" fontId="12" fillId="0" borderId="1" xfId="0" applyFont="1" applyBorder="1" applyAlignment="1" applyProtection="1">
      <alignment horizontal="center" vertical="center" wrapText="1"/>
      <protection locked="0"/>
    </xf>
    <xf numFmtId="0" fontId="4" fillId="3" borderId="3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right" vertical="center"/>
    </xf>
    <xf numFmtId="0" fontId="9" fillId="6" borderId="1" xfId="0" applyFont="1" applyFill="1" applyBorder="1" applyAlignment="1">
      <alignment horizontal="right" vertical="center"/>
    </xf>
    <xf numFmtId="16" fontId="7" fillId="0" borderId="1" xfId="0" applyNumberFormat="1" applyFont="1" applyBorder="1" applyAlignment="1" applyProtection="1">
      <alignment horizontal="center" vertical="center" wrapText="1"/>
      <protection locked="0"/>
    </xf>
    <xf numFmtId="0" fontId="4" fillId="3" borderId="2" xfId="0" applyFont="1" applyFill="1" applyBorder="1" applyAlignment="1">
      <alignment horizontal="center" vertical="center"/>
    </xf>
    <xf numFmtId="14" fontId="7" fillId="0" borderId="8" xfId="0" applyNumberFormat="1" applyFont="1" applyBorder="1" applyAlignment="1" applyProtection="1">
      <alignment horizontal="center" vertical="center"/>
      <protection locked="0"/>
    </xf>
    <xf numFmtId="14" fontId="7" fillId="0" borderId="11" xfId="0" applyNumberFormat="1" applyFont="1" applyBorder="1" applyAlignment="1" applyProtection="1">
      <alignment horizontal="center" vertical="center"/>
      <protection locked="0"/>
    </xf>
    <xf numFmtId="14" fontId="7" fillId="0" borderId="9" xfId="0" applyNumberFormat="1" applyFont="1" applyBorder="1" applyAlignment="1" applyProtection="1">
      <alignment horizontal="center" vertical="center"/>
      <protection locked="0"/>
    </xf>
    <xf numFmtId="0" fontId="7" fillId="0" borderId="2" xfId="0" applyFont="1" applyBorder="1" applyAlignment="1" applyProtection="1">
      <alignment horizontal="left" vertical="center"/>
      <protection locked="0"/>
    </xf>
    <xf numFmtId="0" fontId="7" fillId="0" borderId="3" xfId="0" applyFont="1" applyBorder="1" applyAlignment="1" applyProtection="1">
      <alignment horizontal="left" vertical="center"/>
      <protection locked="0"/>
    </xf>
    <xf numFmtId="0" fontId="7" fillId="0" borderId="4" xfId="0" applyFont="1" applyBorder="1" applyAlignment="1" applyProtection="1">
      <alignment horizontal="left" vertical="center"/>
      <protection locked="0"/>
    </xf>
    <xf numFmtId="14" fontId="7" fillId="0" borderId="12" xfId="0" applyNumberFormat="1" applyFont="1" applyBorder="1" applyAlignment="1" applyProtection="1">
      <alignment horizontal="center" vertical="center"/>
      <protection locked="0"/>
    </xf>
    <xf numFmtId="14" fontId="7" fillId="0" borderId="13" xfId="0" applyNumberFormat="1" applyFont="1" applyBorder="1" applyAlignment="1" applyProtection="1">
      <alignment horizontal="center" vertical="center"/>
      <protection locked="0"/>
    </xf>
    <xf numFmtId="14" fontId="7" fillId="0" borderId="14" xfId="0" applyNumberFormat="1" applyFont="1" applyBorder="1" applyAlignment="1" applyProtection="1">
      <alignment horizontal="center" vertical="center"/>
      <protection locked="0"/>
    </xf>
    <xf numFmtId="164" fontId="7" fillId="0" borderId="2" xfId="0" applyNumberFormat="1" applyFont="1" applyBorder="1" applyAlignment="1" applyProtection="1">
      <alignment horizontal="center" vertical="center"/>
      <protection locked="0"/>
    </xf>
    <xf numFmtId="164" fontId="7" fillId="0" borderId="4" xfId="0" applyNumberFormat="1" applyFont="1" applyBorder="1" applyAlignment="1" applyProtection="1">
      <alignment horizontal="center" vertical="center"/>
      <protection locked="0"/>
    </xf>
    <xf numFmtId="164" fontId="7" fillId="5" borderId="2" xfId="0" applyNumberFormat="1" applyFont="1" applyFill="1" applyBorder="1" applyAlignment="1">
      <alignment horizontal="right" vertical="center"/>
    </xf>
    <xf numFmtId="164" fontId="7" fillId="5" borderId="4" xfId="0" applyNumberFormat="1" applyFont="1" applyFill="1" applyBorder="1" applyAlignment="1">
      <alignment horizontal="right" vertical="center"/>
    </xf>
    <xf numFmtId="0" fontId="7" fillId="0" borderId="1" xfId="0" applyFont="1" applyBorder="1" applyAlignment="1" applyProtection="1">
      <alignment vertical="center"/>
      <protection locked="0"/>
    </xf>
    <xf numFmtId="14" fontId="7" fillId="0" borderId="5" xfId="0" applyNumberFormat="1" applyFont="1" applyBorder="1" applyAlignment="1" applyProtection="1">
      <alignment horizontal="center" vertical="center"/>
      <protection locked="0"/>
    </xf>
    <xf numFmtId="14" fontId="7" fillId="0" borderId="6" xfId="0" applyNumberFormat="1" applyFont="1" applyBorder="1" applyAlignment="1" applyProtection="1">
      <alignment horizontal="center" vertical="center"/>
      <protection locked="0"/>
    </xf>
    <xf numFmtId="14" fontId="7" fillId="0" borderId="7" xfId="0" applyNumberFormat="1" applyFont="1" applyBorder="1" applyAlignment="1" applyProtection="1">
      <alignment horizontal="center" vertical="center"/>
      <protection locked="0"/>
    </xf>
    <xf numFmtId="0" fontId="3" fillId="0" borderId="8" xfId="0" applyFont="1" applyBorder="1" applyAlignment="1" applyProtection="1">
      <alignment horizontal="center" vertical="center"/>
      <protection locked="0"/>
    </xf>
    <xf numFmtId="0" fontId="3" fillId="0" borderId="9" xfId="0" applyFont="1" applyBorder="1" applyAlignment="1" applyProtection="1">
      <alignment horizontal="center" vertical="center"/>
      <protection locked="0"/>
    </xf>
    <xf numFmtId="0" fontId="7" fillId="5" borderId="8" xfId="0" applyFont="1" applyFill="1" applyBorder="1" applyAlignment="1">
      <alignment horizontal="right" vertical="center"/>
    </xf>
    <xf numFmtId="0" fontId="7" fillId="5" borderId="9" xfId="0" applyFont="1" applyFill="1" applyBorder="1" applyAlignment="1">
      <alignment horizontal="right" vertical="center"/>
    </xf>
    <xf numFmtId="0" fontId="7" fillId="0" borderId="1" xfId="0" applyFont="1" applyBorder="1" applyAlignment="1" applyProtection="1">
      <alignment horizontal="left" vertical="center"/>
      <protection locked="0"/>
    </xf>
    <xf numFmtId="0" fontId="1" fillId="0" borderId="1" xfId="1" applyFill="1" applyBorder="1" applyAlignment="1" applyProtection="1">
      <alignment vertical="center"/>
      <protection locked="0"/>
    </xf>
    <xf numFmtId="0" fontId="7" fillId="5" borderId="2" xfId="0" applyFont="1" applyFill="1" applyBorder="1" applyAlignment="1">
      <alignment horizontal="right" vertical="center"/>
    </xf>
    <xf numFmtId="0" fontId="7" fillId="5" borderId="4" xfId="0" applyFont="1" applyFill="1" applyBorder="1" applyAlignment="1">
      <alignment horizontal="right" vertical="center"/>
    </xf>
    <xf numFmtId="14" fontId="7" fillId="0" borderId="2" xfId="0" applyNumberFormat="1" applyFont="1" applyBorder="1" applyAlignment="1" applyProtection="1">
      <alignment horizontal="left" vertical="center"/>
      <protection locked="0"/>
    </xf>
    <xf numFmtId="14" fontId="7" fillId="0" borderId="3" xfId="0" applyNumberFormat="1" applyFont="1" applyBorder="1" applyAlignment="1" applyProtection="1">
      <alignment horizontal="left" vertical="center"/>
      <protection locked="0"/>
    </xf>
    <xf numFmtId="14" fontId="7" fillId="0" borderId="4" xfId="0" applyNumberFormat="1" applyFont="1" applyBorder="1" applyAlignment="1" applyProtection="1">
      <alignment horizontal="left" vertical="center"/>
      <protection locked="0"/>
    </xf>
    <xf numFmtId="0" fontId="9" fillId="6" borderId="2" xfId="0" applyFont="1" applyFill="1" applyBorder="1" applyAlignment="1">
      <alignment horizontal="right" vertical="center"/>
    </xf>
    <xf numFmtId="0" fontId="9" fillId="6" borderId="4" xfId="0" applyFont="1" applyFill="1" applyBorder="1" applyAlignment="1">
      <alignment horizontal="right" vertical="center"/>
    </xf>
    <xf numFmtId="0" fontId="11" fillId="6" borderId="2" xfId="0" applyFont="1" applyFill="1" applyBorder="1" applyAlignment="1">
      <alignment horizontal="right" vertical="center"/>
    </xf>
    <xf numFmtId="0" fontId="11" fillId="6" borderId="4" xfId="0" applyFont="1" applyFill="1" applyBorder="1" applyAlignment="1">
      <alignment horizontal="right" vertical="center"/>
    </xf>
    <xf numFmtId="0" fontId="7" fillId="0" borderId="2" xfId="0" applyFont="1" applyBorder="1" applyAlignment="1" applyProtection="1">
      <alignment vertical="center"/>
      <protection locked="0"/>
    </xf>
    <xf numFmtId="0" fontId="7" fillId="5" borderId="1" xfId="0" applyFont="1" applyFill="1" applyBorder="1" applyAlignment="1" applyProtection="1">
      <alignment horizontal="right" vertical="center"/>
      <protection locked="0"/>
    </xf>
    <xf numFmtId="0" fontId="12" fillId="0" borderId="2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2" fillId="0" borderId="4" xfId="0" applyFont="1" applyBorder="1" applyAlignment="1">
      <alignment horizontal="center"/>
    </xf>
    <xf numFmtId="0" fontId="2" fillId="2" borderId="1" xfId="1" applyFont="1" applyFill="1" applyBorder="1" applyAlignment="1">
      <alignment horizontal="center" vertical="center"/>
    </xf>
    <xf numFmtId="0" fontId="2" fillId="2" borderId="2" xfId="1" applyFont="1" applyFill="1" applyBorder="1" applyAlignment="1">
      <alignment horizontal="center" vertical="center"/>
    </xf>
    <xf numFmtId="0" fontId="4" fillId="3" borderId="2" xfId="1" applyFont="1" applyFill="1" applyBorder="1" applyAlignment="1">
      <alignment horizontal="center" vertical="center"/>
    </xf>
    <xf numFmtId="0" fontId="4" fillId="3" borderId="3" xfId="1" applyFont="1" applyFill="1" applyBorder="1" applyAlignment="1">
      <alignment horizontal="center" vertical="center"/>
    </xf>
    <xf numFmtId="0" fontId="7" fillId="0" borderId="3" xfId="0" applyFont="1" applyBorder="1" applyAlignment="1" applyProtection="1">
      <alignment vertical="center"/>
      <protection locked="0"/>
    </xf>
    <xf numFmtId="0" fontId="7" fillId="0" borderId="4" xfId="0" applyFont="1" applyBorder="1" applyAlignment="1" applyProtection="1">
      <alignment vertical="center"/>
      <protection locked="0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cfpub.epa.gov/oarweb/woodstove/index.cfm?fuseaction=app.search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6AED20-6E6B-4DF5-847A-AFDA33D1CC62}">
  <sheetPr codeName="Sheet1"/>
  <dimension ref="A1:K233"/>
  <sheetViews>
    <sheetView tabSelected="1" topLeftCell="A68" workbookViewId="0">
      <selection activeCell="P76" sqref="P76"/>
    </sheetView>
  </sheetViews>
  <sheetFormatPr defaultColWidth="8.42578125" defaultRowHeight="15" x14ac:dyDescent="0.25"/>
  <cols>
    <col min="1" max="1" width="43.140625" style="54" customWidth="1"/>
    <col min="2" max="2" width="8.28515625" style="54" customWidth="1"/>
    <col min="3" max="3" width="9.42578125" style="54" bestFit="1" customWidth="1"/>
    <col min="4" max="4" width="9.85546875" style="54" bestFit="1" customWidth="1"/>
    <col min="5" max="5" width="8.28515625" style="54" customWidth="1"/>
    <col min="6" max="6" width="9.85546875" style="54" customWidth="1"/>
    <col min="7" max="10" width="8.28515625" style="54" customWidth="1"/>
    <col min="11" max="11" width="65" style="62" customWidth="1"/>
    <col min="12" max="16384" width="8.42578125" style="1"/>
  </cols>
  <sheetData>
    <row r="1" spans="1:11" x14ac:dyDescent="0.25">
      <c r="A1" s="184" t="s">
        <v>0</v>
      </c>
      <c r="B1" s="184"/>
      <c r="C1" s="184"/>
      <c r="D1" s="184"/>
      <c r="E1" s="184"/>
      <c r="F1" s="184"/>
      <c r="G1" s="184"/>
      <c r="H1" s="184"/>
      <c r="I1" s="184"/>
      <c r="J1" s="184"/>
      <c r="K1" s="185"/>
    </row>
    <row r="2" spans="1:11" ht="15.75" x14ac:dyDescent="0.25">
      <c r="A2" s="186" t="s">
        <v>1</v>
      </c>
      <c r="B2" s="187"/>
      <c r="C2" s="187"/>
      <c r="D2" s="187"/>
      <c r="E2" s="187"/>
      <c r="F2" s="187"/>
      <c r="G2" s="187"/>
      <c r="H2" s="187"/>
      <c r="I2" s="187"/>
      <c r="J2" s="187"/>
      <c r="K2" s="187"/>
    </row>
    <row r="3" spans="1:11" x14ac:dyDescent="0.25">
      <c r="A3" s="2" t="s">
        <v>2</v>
      </c>
      <c r="B3" s="96" t="s">
        <v>3</v>
      </c>
      <c r="C3" s="96"/>
      <c r="D3" s="96"/>
      <c r="E3" s="96"/>
      <c r="F3" s="96"/>
      <c r="G3" s="96"/>
      <c r="H3" s="96"/>
      <c r="I3" s="96"/>
      <c r="J3" s="96"/>
      <c r="K3" s="3" t="s">
        <v>4</v>
      </c>
    </row>
    <row r="4" spans="1:11" x14ac:dyDescent="0.25">
      <c r="A4" s="4" t="s">
        <v>5</v>
      </c>
      <c r="B4" s="179" t="s">
        <v>6</v>
      </c>
      <c r="C4" s="188"/>
      <c r="D4" s="188"/>
      <c r="E4" s="188"/>
      <c r="F4" s="188"/>
      <c r="G4" s="188"/>
      <c r="H4" s="188"/>
      <c r="I4" s="188"/>
      <c r="J4" s="189"/>
      <c r="K4" s="5"/>
    </row>
    <row r="5" spans="1:11" ht="14.45" customHeight="1" x14ac:dyDescent="0.25">
      <c r="A5" s="4" t="s">
        <v>7</v>
      </c>
      <c r="B5" s="95" t="s">
        <v>8</v>
      </c>
      <c r="C5" s="95"/>
      <c r="D5" s="95"/>
      <c r="E5" s="95"/>
      <c r="F5" s="95"/>
      <c r="G5" s="95"/>
      <c r="H5" s="95"/>
      <c r="I5" s="95"/>
      <c r="J5" s="95"/>
      <c r="K5" s="5"/>
    </row>
    <row r="6" spans="1:11" ht="14.45" customHeight="1" x14ac:dyDescent="0.25">
      <c r="A6" s="6" t="s">
        <v>9</v>
      </c>
      <c r="B6" s="160" t="s">
        <v>10</v>
      </c>
      <c r="C6" s="160"/>
      <c r="D6" s="160"/>
      <c r="E6" s="160"/>
      <c r="F6" s="160"/>
      <c r="G6" s="160"/>
      <c r="H6" s="160"/>
      <c r="I6" s="160"/>
      <c r="J6" s="160"/>
      <c r="K6" s="5"/>
    </row>
    <row r="7" spans="1:11" ht="14.45" customHeight="1" x14ac:dyDescent="0.25">
      <c r="A7" s="7" t="s">
        <v>11</v>
      </c>
      <c r="B7" s="99" t="s">
        <v>12</v>
      </c>
      <c r="C7" s="105"/>
      <c r="D7" s="105"/>
      <c r="E7" s="105"/>
      <c r="F7" s="105"/>
      <c r="G7" s="105"/>
      <c r="H7" s="105"/>
      <c r="I7" s="105"/>
      <c r="J7" s="100"/>
      <c r="K7" s="5"/>
    </row>
    <row r="8" spans="1:11" ht="14.45" customHeight="1" x14ac:dyDescent="0.25">
      <c r="A8" s="4" t="s">
        <v>13</v>
      </c>
      <c r="B8" s="160" t="s">
        <v>14</v>
      </c>
      <c r="C8" s="160"/>
      <c r="D8" s="160"/>
      <c r="E8" s="160"/>
      <c r="F8" s="170" t="s">
        <v>15</v>
      </c>
      <c r="G8" s="171"/>
      <c r="H8" s="99" t="s">
        <v>16</v>
      </c>
      <c r="I8" s="105"/>
      <c r="J8" s="100"/>
      <c r="K8" s="5"/>
    </row>
    <row r="9" spans="1:11" x14ac:dyDescent="0.25">
      <c r="A9" s="4" t="s">
        <v>17</v>
      </c>
      <c r="B9" s="99"/>
      <c r="C9" s="105"/>
      <c r="D9" s="10" t="s">
        <v>18</v>
      </c>
      <c r="E9" s="90"/>
      <c r="F9" s="170" t="s">
        <v>19</v>
      </c>
      <c r="G9" s="171"/>
      <c r="H9" s="99"/>
      <c r="I9" s="105"/>
      <c r="J9" s="100"/>
      <c r="K9" s="5"/>
    </row>
    <row r="10" spans="1:11" ht="14.45" customHeight="1" x14ac:dyDescent="0.25">
      <c r="A10" s="4" t="s">
        <v>20</v>
      </c>
      <c r="B10" s="160" t="s">
        <v>21</v>
      </c>
      <c r="C10" s="160"/>
      <c r="D10" s="160"/>
      <c r="E10" s="179"/>
      <c r="F10" s="180" t="s">
        <v>22</v>
      </c>
      <c r="G10" s="180"/>
      <c r="H10" s="173">
        <v>45888</v>
      </c>
      <c r="I10" s="151"/>
      <c r="J10" s="152"/>
      <c r="K10" s="5"/>
    </row>
    <row r="11" spans="1:11" ht="14.45" customHeight="1" x14ac:dyDescent="0.25">
      <c r="A11" s="4" t="s">
        <v>23</v>
      </c>
      <c r="B11" s="99" t="s">
        <v>24</v>
      </c>
      <c r="C11" s="105"/>
      <c r="D11" s="105"/>
      <c r="E11" s="105"/>
      <c r="F11" s="105"/>
      <c r="G11" s="105"/>
      <c r="H11" s="105"/>
      <c r="I11" s="105"/>
      <c r="J11" s="100"/>
      <c r="K11" s="5"/>
    </row>
    <row r="12" spans="1:11" ht="14.45" customHeight="1" x14ac:dyDescent="0.25">
      <c r="A12" s="4" t="s">
        <v>25</v>
      </c>
      <c r="B12" s="181" t="s">
        <v>355</v>
      </c>
      <c r="C12" s="182"/>
      <c r="D12" s="182"/>
      <c r="E12" s="183"/>
      <c r="F12" s="170" t="s">
        <v>26</v>
      </c>
      <c r="G12" s="171"/>
      <c r="H12" s="172">
        <v>45888</v>
      </c>
      <c r="I12" s="173"/>
      <c r="J12" s="174"/>
      <c r="K12" s="5"/>
    </row>
    <row r="13" spans="1:11" ht="14.45" customHeight="1" x14ac:dyDescent="0.25">
      <c r="A13" s="4" t="s">
        <v>27</v>
      </c>
      <c r="B13" s="99" t="s">
        <v>28</v>
      </c>
      <c r="C13" s="105"/>
      <c r="D13" s="105"/>
      <c r="E13" s="105"/>
      <c r="F13" s="170" t="s">
        <v>29</v>
      </c>
      <c r="G13" s="171"/>
      <c r="H13" s="172">
        <v>45904</v>
      </c>
      <c r="I13" s="173"/>
      <c r="J13" s="174"/>
      <c r="K13" s="5"/>
    </row>
    <row r="14" spans="1:11" ht="14.45" customHeight="1" x14ac:dyDescent="0.25">
      <c r="A14" s="11" t="s">
        <v>30</v>
      </c>
      <c r="B14" s="175" t="s">
        <v>31</v>
      </c>
      <c r="C14" s="176"/>
      <c r="D14" s="91">
        <f>IF(B100="","",B100)</f>
        <v>0.95</v>
      </c>
      <c r="E14" s="175" t="s">
        <v>32</v>
      </c>
      <c r="F14" s="176"/>
      <c r="G14" s="91" cm="1">
        <f t="array" ref="G14">IF(COUNTIF($B$26:$J$26,"&lt;&gt;")=0,"",IF(SUMPRODUCT(($B$26:$J$26&lt;&gt;"")*($B$130:$J$130=""))=0, MAX(_xlfn._xlws.FILTER($B$130:$H$130, ($B$26:$H$26&lt;&gt;"")*($B$130:$H$130&lt;&gt;""))), ""))</f>
        <v>7.61</v>
      </c>
      <c r="H14" s="177" t="s">
        <v>33</v>
      </c>
      <c r="I14" s="178"/>
      <c r="J14" s="91">
        <f>IF(G76&lt;&gt;"",G76,"")</f>
        <v>2.7519999999999998</v>
      </c>
      <c r="K14" s="5"/>
    </row>
    <row r="15" spans="1:11" ht="14.45" customHeight="1" x14ac:dyDescent="0.25">
      <c r="A15" s="2" t="s">
        <v>34</v>
      </c>
      <c r="B15" s="96" t="s">
        <v>3</v>
      </c>
      <c r="C15" s="96"/>
      <c r="D15" s="96"/>
      <c r="E15" s="96"/>
      <c r="F15" s="96"/>
      <c r="G15" s="96"/>
      <c r="H15" s="96"/>
      <c r="I15" s="96"/>
      <c r="J15" s="96"/>
      <c r="K15" s="3" t="s">
        <v>4</v>
      </c>
    </row>
    <row r="16" spans="1:11" ht="14.45" customHeight="1" x14ac:dyDescent="0.25">
      <c r="A16" s="4" t="s">
        <v>35</v>
      </c>
      <c r="B16" s="95" t="s">
        <v>36</v>
      </c>
      <c r="C16" s="95"/>
      <c r="D16" s="95"/>
      <c r="E16" s="95"/>
      <c r="F16" s="95"/>
      <c r="G16" s="95"/>
      <c r="H16" s="95"/>
      <c r="I16" s="95"/>
      <c r="J16" s="95"/>
      <c r="K16" s="5"/>
    </row>
    <row r="17" spans="1:11" ht="14.45" customHeight="1" x14ac:dyDescent="0.25">
      <c r="A17" s="4" t="s">
        <v>37</v>
      </c>
      <c r="B17" s="95" t="s">
        <v>38</v>
      </c>
      <c r="C17" s="95"/>
      <c r="D17" s="95"/>
      <c r="E17" s="95"/>
      <c r="F17" s="95"/>
      <c r="G17" s="95"/>
      <c r="H17" s="95"/>
      <c r="I17" s="95"/>
      <c r="J17" s="95"/>
      <c r="K17" s="5"/>
    </row>
    <row r="18" spans="1:11" ht="14.45" customHeight="1" x14ac:dyDescent="0.25">
      <c r="A18" s="4" t="s">
        <v>39</v>
      </c>
      <c r="B18" s="95" t="s">
        <v>40</v>
      </c>
      <c r="C18" s="95"/>
      <c r="D18" s="95"/>
      <c r="E18" s="8" t="s">
        <v>41</v>
      </c>
      <c r="F18" s="168" t="s">
        <v>42</v>
      </c>
      <c r="G18" s="168"/>
      <c r="H18" s="168"/>
      <c r="I18" s="168"/>
      <c r="J18" s="168"/>
      <c r="K18" s="5" t="s">
        <v>43</v>
      </c>
    </row>
    <row r="19" spans="1:11" ht="14.45" customHeight="1" x14ac:dyDescent="0.25">
      <c r="A19" s="4" t="s">
        <v>44</v>
      </c>
      <c r="B19" s="169"/>
      <c r="C19" s="160"/>
      <c r="D19" s="160"/>
      <c r="E19" s="160"/>
      <c r="F19" s="160"/>
      <c r="G19" s="160"/>
      <c r="H19" s="160"/>
      <c r="I19" s="160"/>
      <c r="J19" s="160"/>
      <c r="K19" s="5" t="s">
        <v>354</v>
      </c>
    </row>
    <row r="20" spans="1:11" ht="14.45" customHeight="1" x14ac:dyDescent="0.25">
      <c r="A20" s="4" t="s">
        <v>45</v>
      </c>
      <c r="B20" s="160"/>
      <c r="C20" s="160"/>
      <c r="D20" s="160"/>
      <c r="E20" s="160"/>
      <c r="F20" s="160"/>
      <c r="G20" s="160"/>
      <c r="H20" s="160"/>
      <c r="I20" s="160"/>
      <c r="J20" s="160"/>
      <c r="K20" s="5" t="s">
        <v>354</v>
      </c>
    </row>
    <row r="21" spans="1:11" ht="14.45" customHeight="1" x14ac:dyDescent="0.25">
      <c r="A21" s="4" t="s">
        <v>46</v>
      </c>
      <c r="B21" s="160" t="s">
        <v>47</v>
      </c>
      <c r="C21" s="160"/>
      <c r="D21" s="160"/>
      <c r="E21" s="160"/>
      <c r="F21" s="160"/>
      <c r="G21" s="160"/>
      <c r="H21" s="160"/>
      <c r="I21" s="160"/>
      <c r="J21" s="160"/>
      <c r="K21" s="5"/>
    </row>
    <row r="22" spans="1:11" ht="14.45" customHeight="1" x14ac:dyDescent="0.25">
      <c r="A22" s="4" t="s">
        <v>48</v>
      </c>
      <c r="B22" s="161">
        <v>45511</v>
      </c>
      <c r="C22" s="162"/>
      <c r="D22" s="162"/>
      <c r="E22" s="162"/>
      <c r="F22" s="163"/>
      <c r="G22" s="9" t="s">
        <v>49</v>
      </c>
      <c r="H22" s="150" t="s">
        <v>50</v>
      </c>
      <c r="I22" s="151"/>
      <c r="J22" s="152"/>
      <c r="K22" s="5"/>
    </row>
    <row r="23" spans="1:11" ht="14.45" customHeight="1" x14ac:dyDescent="0.25">
      <c r="A23" s="12" t="s">
        <v>51</v>
      </c>
      <c r="B23" s="164" t="s">
        <v>12</v>
      </c>
      <c r="C23" s="165"/>
      <c r="D23" s="166" t="s">
        <v>52</v>
      </c>
      <c r="E23" s="167"/>
      <c r="F23" s="67">
        <v>45772</v>
      </c>
      <c r="G23" s="9" t="s">
        <v>49</v>
      </c>
      <c r="H23" s="150" t="s">
        <v>50</v>
      </c>
      <c r="I23" s="151"/>
      <c r="J23" s="152"/>
      <c r="K23" s="13"/>
    </row>
    <row r="24" spans="1:11" ht="14.45" customHeight="1" x14ac:dyDescent="0.25">
      <c r="A24" s="12" t="s">
        <v>53</v>
      </c>
      <c r="B24" s="147">
        <v>47598</v>
      </c>
      <c r="C24" s="148"/>
      <c r="D24" s="148"/>
      <c r="E24" s="148"/>
      <c r="F24" s="149"/>
      <c r="G24" s="9" t="s">
        <v>49</v>
      </c>
      <c r="H24" s="150" t="s">
        <v>50</v>
      </c>
      <c r="I24" s="151"/>
      <c r="J24" s="152"/>
      <c r="K24" s="5" t="s">
        <v>54</v>
      </c>
    </row>
    <row r="25" spans="1:11" ht="14.45" customHeight="1" x14ac:dyDescent="0.25">
      <c r="A25" s="4" t="s">
        <v>55</v>
      </c>
      <c r="B25" s="153">
        <v>45250</v>
      </c>
      <c r="C25" s="154"/>
      <c r="D25" s="154"/>
      <c r="E25" s="154"/>
      <c r="F25" s="154"/>
      <c r="G25" s="154"/>
      <c r="H25" s="155"/>
      <c r="I25" s="9" t="s">
        <v>56</v>
      </c>
      <c r="J25" s="63">
        <v>6</v>
      </c>
      <c r="K25" s="5"/>
    </row>
    <row r="26" spans="1:11" ht="14.45" customHeight="1" x14ac:dyDescent="0.25">
      <c r="A26" s="4" t="s">
        <v>57</v>
      </c>
      <c r="B26" s="68">
        <v>1</v>
      </c>
      <c r="C26" s="68">
        <v>2</v>
      </c>
      <c r="D26" s="68">
        <v>3</v>
      </c>
      <c r="E26" s="68">
        <v>4</v>
      </c>
      <c r="F26" s="68">
        <v>5</v>
      </c>
      <c r="G26" s="68">
        <v>6</v>
      </c>
      <c r="H26" s="68">
        <v>7</v>
      </c>
      <c r="I26" s="68">
        <v>8</v>
      </c>
      <c r="J26" s="68">
        <v>9</v>
      </c>
      <c r="K26" s="5" t="s">
        <v>58</v>
      </c>
    </row>
    <row r="27" spans="1:11" ht="14.45" customHeight="1" x14ac:dyDescent="0.25">
      <c r="A27" s="4" t="s">
        <v>59</v>
      </c>
      <c r="B27" s="92" t="s">
        <v>60</v>
      </c>
      <c r="C27" s="92" t="s">
        <v>60</v>
      </c>
      <c r="D27" s="68" t="s">
        <v>60</v>
      </c>
      <c r="E27" s="68" t="s">
        <v>61</v>
      </c>
      <c r="F27" s="68" t="s">
        <v>61</v>
      </c>
      <c r="G27" s="68" t="s">
        <v>61</v>
      </c>
      <c r="H27" s="68" t="s">
        <v>61</v>
      </c>
      <c r="I27" s="68" t="s">
        <v>61</v>
      </c>
      <c r="J27" s="68" t="s">
        <v>61</v>
      </c>
      <c r="K27" s="5" t="s">
        <v>58</v>
      </c>
    </row>
    <row r="28" spans="1:11" ht="14.45" customHeight="1" x14ac:dyDescent="0.25">
      <c r="A28" s="4" t="s">
        <v>62</v>
      </c>
      <c r="B28" s="93">
        <v>45257</v>
      </c>
      <c r="C28" s="90">
        <v>45258</v>
      </c>
      <c r="D28" s="90">
        <v>45259</v>
      </c>
      <c r="E28" s="90">
        <v>45260</v>
      </c>
      <c r="F28" s="90">
        <v>45278</v>
      </c>
      <c r="G28" s="90">
        <v>45279</v>
      </c>
      <c r="H28" s="90">
        <v>45280</v>
      </c>
      <c r="I28" s="90">
        <v>45281</v>
      </c>
      <c r="J28" s="90">
        <v>45282</v>
      </c>
      <c r="K28" s="5" t="s">
        <v>58</v>
      </c>
    </row>
    <row r="29" spans="1:11" ht="14.45" customHeight="1" x14ac:dyDescent="0.25">
      <c r="A29" s="14" t="s">
        <v>63</v>
      </c>
      <c r="B29" s="156">
        <v>45327</v>
      </c>
      <c r="C29" s="157"/>
      <c r="D29" s="158" t="s">
        <v>64</v>
      </c>
      <c r="E29" s="159"/>
      <c r="F29" s="90">
        <v>45443</v>
      </c>
      <c r="G29" s="90">
        <v>45568</v>
      </c>
      <c r="H29" s="90"/>
      <c r="I29" s="9" t="s">
        <v>56</v>
      </c>
      <c r="J29" s="63">
        <v>2</v>
      </c>
      <c r="K29" s="5"/>
    </row>
    <row r="30" spans="1:11" x14ac:dyDescent="0.25">
      <c r="A30" s="4" t="s">
        <v>65</v>
      </c>
      <c r="B30" s="95" t="s">
        <v>38</v>
      </c>
      <c r="C30" s="95"/>
      <c r="D30" s="95"/>
      <c r="E30" s="95"/>
      <c r="F30" s="95"/>
      <c r="G30" s="95"/>
      <c r="H30" s="95"/>
      <c r="I30" s="95"/>
      <c r="J30" s="95"/>
      <c r="K30" s="15"/>
    </row>
    <row r="31" spans="1:11" x14ac:dyDescent="0.25">
      <c r="A31" s="4" t="s">
        <v>66</v>
      </c>
      <c r="B31" s="95" t="s">
        <v>67</v>
      </c>
      <c r="C31" s="95"/>
      <c r="D31" s="95"/>
      <c r="E31" s="95"/>
      <c r="F31" s="95"/>
      <c r="G31" s="95"/>
      <c r="H31" s="95"/>
      <c r="I31" s="95"/>
      <c r="J31" s="95"/>
      <c r="K31" s="15"/>
    </row>
    <row r="32" spans="1:11" ht="15.75" x14ac:dyDescent="0.25">
      <c r="A32" s="146" t="s">
        <v>68</v>
      </c>
      <c r="B32" s="142"/>
      <c r="C32" s="142"/>
      <c r="D32" s="142"/>
      <c r="E32" s="142"/>
      <c r="F32" s="142"/>
      <c r="G32" s="142"/>
      <c r="H32" s="142"/>
      <c r="I32" s="142"/>
      <c r="J32" s="142"/>
      <c r="K32" s="142"/>
    </row>
    <row r="33" spans="1:11" x14ac:dyDescent="0.25">
      <c r="A33" s="2" t="s">
        <v>69</v>
      </c>
      <c r="B33" s="96" t="s">
        <v>3</v>
      </c>
      <c r="C33" s="96"/>
      <c r="D33" s="96"/>
      <c r="E33" s="96"/>
      <c r="F33" s="96"/>
      <c r="G33" s="96"/>
      <c r="H33" s="96"/>
      <c r="I33" s="96"/>
      <c r="J33" s="96"/>
      <c r="K33" s="3" t="s">
        <v>4</v>
      </c>
    </row>
    <row r="34" spans="1:11" ht="15" customHeight="1" x14ac:dyDescent="0.25">
      <c r="A34" s="4" t="s">
        <v>70</v>
      </c>
      <c r="B34" s="95" t="s">
        <v>12</v>
      </c>
      <c r="C34" s="95"/>
      <c r="D34" s="95"/>
      <c r="E34" s="95"/>
      <c r="F34" s="9" t="s">
        <v>56</v>
      </c>
      <c r="G34" s="125">
        <v>8</v>
      </c>
      <c r="H34" s="125"/>
      <c r="I34" s="125"/>
      <c r="J34" s="125"/>
      <c r="K34" s="5"/>
    </row>
    <row r="35" spans="1:11" x14ac:dyDescent="0.25">
      <c r="A35" s="4" t="s">
        <v>71</v>
      </c>
      <c r="B35" s="99" t="s">
        <v>12</v>
      </c>
      <c r="C35" s="105"/>
      <c r="D35" s="105"/>
      <c r="E35" s="100"/>
      <c r="F35" s="9" t="s">
        <v>56</v>
      </c>
      <c r="G35" s="95">
        <v>8</v>
      </c>
      <c r="H35" s="95"/>
      <c r="I35" s="95"/>
      <c r="J35" s="95"/>
      <c r="K35" s="5"/>
    </row>
    <row r="36" spans="1:11" x14ac:dyDescent="0.25">
      <c r="A36" s="4" t="s">
        <v>72</v>
      </c>
      <c r="B36" s="95" t="s">
        <v>12</v>
      </c>
      <c r="C36" s="95"/>
      <c r="D36" s="95"/>
      <c r="E36" s="95"/>
      <c r="F36" s="9" t="s">
        <v>56</v>
      </c>
      <c r="G36" s="125">
        <v>8</v>
      </c>
      <c r="H36" s="125"/>
      <c r="I36" s="125"/>
      <c r="J36" s="125"/>
      <c r="K36" s="5"/>
    </row>
    <row r="37" spans="1:11" x14ac:dyDescent="0.25">
      <c r="A37" s="4" t="s">
        <v>73</v>
      </c>
      <c r="B37" s="95" t="s">
        <v>12</v>
      </c>
      <c r="C37" s="95"/>
      <c r="D37" s="95"/>
      <c r="E37" s="95"/>
      <c r="F37" s="9" t="s">
        <v>56</v>
      </c>
      <c r="G37" s="95">
        <v>8</v>
      </c>
      <c r="H37" s="95"/>
      <c r="I37" s="95"/>
      <c r="J37" s="95"/>
      <c r="K37" s="5"/>
    </row>
    <row r="38" spans="1:11" x14ac:dyDescent="0.25">
      <c r="A38" s="4" t="s">
        <v>74</v>
      </c>
      <c r="B38" s="95" t="s">
        <v>12</v>
      </c>
      <c r="C38" s="95"/>
      <c r="D38" s="95"/>
      <c r="E38" s="95"/>
      <c r="F38" s="9" t="s">
        <v>56</v>
      </c>
      <c r="G38" s="125">
        <v>8</v>
      </c>
      <c r="H38" s="125"/>
      <c r="I38" s="125"/>
      <c r="J38" s="125"/>
      <c r="K38" s="5"/>
    </row>
    <row r="39" spans="1:11" x14ac:dyDescent="0.25">
      <c r="A39" s="4" t="s">
        <v>75</v>
      </c>
      <c r="B39" s="95" t="s">
        <v>12</v>
      </c>
      <c r="C39" s="95"/>
      <c r="D39" s="95"/>
      <c r="E39" s="95"/>
      <c r="F39" s="9" t="s">
        <v>56</v>
      </c>
      <c r="G39" s="125">
        <v>8</v>
      </c>
      <c r="H39" s="125"/>
      <c r="I39" s="125"/>
      <c r="J39" s="125"/>
      <c r="K39" s="5"/>
    </row>
    <row r="40" spans="1:11" x14ac:dyDescent="0.25">
      <c r="A40" s="4" t="s">
        <v>76</v>
      </c>
      <c r="B40" s="95" t="s">
        <v>12</v>
      </c>
      <c r="C40" s="95"/>
      <c r="D40" s="95"/>
      <c r="E40" s="95"/>
      <c r="F40" s="9" t="s">
        <v>56</v>
      </c>
      <c r="G40" s="125">
        <v>8</v>
      </c>
      <c r="H40" s="125"/>
      <c r="I40" s="125"/>
      <c r="J40" s="125"/>
      <c r="K40" s="5"/>
    </row>
    <row r="41" spans="1:11" x14ac:dyDescent="0.25">
      <c r="A41" s="4" t="s">
        <v>77</v>
      </c>
      <c r="B41" s="95" t="s">
        <v>12</v>
      </c>
      <c r="C41" s="95"/>
      <c r="D41" s="95"/>
      <c r="E41" s="95"/>
      <c r="F41" s="9" t="s">
        <v>56</v>
      </c>
      <c r="G41" s="125">
        <v>8</v>
      </c>
      <c r="H41" s="125"/>
      <c r="I41" s="125"/>
      <c r="J41" s="125"/>
      <c r="K41" s="5"/>
    </row>
    <row r="42" spans="1:11" x14ac:dyDescent="0.25">
      <c r="A42" s="4" t="s">
        <v>78</v>
      </c>
      <c r="B42" s="95" t="s">
        <v>12</v>
      </c>
      <c r="C42" s="95"/>
      <c r="D42" s="95"/>
      <c r="E42" s="95"/>
      <c r="F42" s="9" t="s">
        <v>56</v>
      </c>
      <c r="G42" s="125">
        <v>8</v>
      </c>
      <c r="H42" s="125"/>
      <c r="I42" s="125"/>
      <c r="J42" s="125"/>
      <c r="K42" s="5"/>
    </row>
    <row r="43" spans="1:11" x14ac:dyDescent="0.25">
      <c r="A43" s="4" t="s">
        <v>79</v>
      </c>
      <c r="B43" s="95" t="s">
        <v>12</v>
      </c>
      <c r="C43" s="95"/>
      <c r="D43" s="95"/>
      <c r="E43" s="95"/>
      <c r="F43" s="9" t="s">
        <v>56</v>
      </c>
      <c r="G43" s="145" t="s">
        <v>80</v>
      </c>
      <c r="H43" s="125"/>
      <c r="I43" s="125"/>
      <c r="J43" s="125"/>
      <c r="K43" s="5"/>
    </row>
    <row r="44" spans="1:11" x14ac:dyDescent="0.25">
      <c r="A44" s="4" t="s">
        <v>81</v>
      </c>
      <c r="B44" s="95" t="s">
        <v>12</v>
      </c>
      <c r="C44" s="95"/>
      <c r="D44" s="95"/>
      <c r="E44" s="95"/>
      <c r="F44" s="9" t="s">
        <v>56</v>
      </c>
      <c r="G44" s="125">
        <v>11</v>
      </c>
      <c r="H44" s="125"/>
      <c r="I44" s="125"/>
      <c r="J44" s="125"/>
      <c r="K44" s="5"/>
    </row>
    <row r="45" spans="1:11" x14ac:dyDescent="0.25">
      <c r="A45" s="4" t="s">
        <v>82</v>
      </c>
      <c r="B45" s="95" t="s">
        <v>12</v>
      </c>
      <c r="C45" s="95"/>
      <c r="D45" s="95"/>
      <c r="E45" s="95"/>
      <c r="F45" s="9" t="s">
        <v>56</v>
      </c>
      <c r="G45" s="125">
        <v>13</v>
      </c>
      <c r="H45" s="125"/>
      <c r="I45" s="125"/>
      <c r="J45" s="125"/>
      <c r="K45" s="5"/>
    </row>
    <row r="46" spans="1:11" x14ac:dyDescent="0.25">
      <c r="A46" s="4" t="s">
        <v>83</v>
      </c>
      <c r="B46" s="95" t="s">
        <v>12</v>
      </c>
      <c r="C46" s="95"/>
      <c r="D46" s="95"/>
      <c r="E46" s="95"/>
      <c r="F46" s="9" t="s">
        <v>56</v>
      </c>
      <c r="G46" s="125" t="s">
        <v>84</v>
      </c>
      <c r="H46" s="125"/>
      <c r="I46" s="125"/>
      <c r="J46" s="125"/>
      <c r="K46" s="5"/>
    </row>
    <row r="47" spans="1:11" x14ac:dyDescent="0.25">
      <c r="A47" s="4" t="s">
        <v>85</v>
      </c>
      <c r="B47" s="95" t="s">
        <v>12</v>
      </c>
      <c r="C47" s="95"/>
      <c r="D47" s="95"/>
      <c r="E47" s="95"/>
      <c r="F47" s="9" t="s">
        <v>56</v>
      </c>
      <c r="G47" s="125">
        <v>11</v>
      </c>
      <c r="H47" s="125"/>
      <c r="I47" s="125"/>
      <c r="J47" s="125"/>
      <c r="K47" s="5"/>
    </row>
    <row r="48" spans="1:11" x14ac:dyDescent="0.25">
      <c r="A48" s="4" t="s">
        <v>86</v>
      </c>
      <c r="B48" s="95" t="s">
        <v>87</v>
      </c>
      <c r="C48" s="95"/>
      <c r="D48" s="95"/>
      <c r="E48" s="95"/>
      <c r="F48" s="9" t="s">
        <v>56</v>
      </c>
      <c r="G48" s="125"/>
      <c r="H48" s="125"/>
      <c r="I48" s="125"/>
      <c r="J48" s="125"/>
      <c r="K48" s="5" t="s">
        <v>88</v>
      </c>
    </row>
    <row r="49" spans="1:11" x14ac:dyDescent="0.25">
      <c r="A49" s="4" t="s">
        <v>89</v>
      </c>
      <c r="B49" s="99" t="s">
        <v>12</v>
      </c>
      <c r="C49" s="105"/>
      <c r="D49" s="105"/>
      <c r="E49" s="100"/>
      <c r="F49" s="9" t="s">
        <v>56</v>
      </c>
      <c r="G49" s="125" t="s">
        <v>84</v>
      </c>
      <c r="H49" s="125"/>
      <c r="I49" s="125"/>
      <c r="J49" s="125"/>
      <c r="K49" s="5"/>
    </row>
    <row r="50" spans="1:11" x14ac:dyDescent="0.25">
      <c r="A50" s="2" t="s">
        <v>90</v>
      </c>
      <c r="B50" s="96" t="s">
        <v>3</v>
      </c>
      <c r="C50" s="96"/>
      <c r="D50" s="96"/>
      <c r="E50" s="96"/>
      <c r="F50" s="96"/>
      <c r="G50" s="96"/>
      <c r="H50" s="96"/>
      <c r="I50" s="96"/>
      <c r="J50" s="96"/>
      <c r="K50" s="3" t="s">
        <v>4</v>
      </c>
    </row>
    <row r="51" spans="1:11" ht="15" customHeight="1" x14ac:dyDescent="0.25">
      <c r="A51" s="4" t="s">
        <v>91</v>
      </c>
      <c r="B51" s="99" t="s">
        <v>12</v>
      </c>
      <c r="C51" s="105"/>
      <c r="D51" s="105"/>
      <c r="E51" s="100"/>
      <c r="F51" s="10" t="s">
        <v>56</v>
      </c>
      <c r="G51" s="125"/>
      <c r="H51" s="125"/>
      <c r="I51" s="125"/>
      <c r="J51" s="125"/>
      <c r="K51" s="5"/>
    </row>
    <row r="52" spans="1:11" ht="15" customHeight="1" x14ac:dyDescent="0.25">
      <c r="A52" s="4" t="s">
        <v>92</v>
      </c>
      <c r="B52" s="99" t="s">
        <v>87</v>
      </c>
      <c r="C52" s="105"/>
      <c r="D52" s="105"/>
      <c r="E52" s="100"/>
      <c r="F52" s="10" t="s">
        <v>56</v>
      </c>
      <c r="G52" s="145" t="s">
        <v>80</v>
      </c>
      <c r="H52" s="125"/>
      <c r="I52" s="125"/>
      <c r="J52" s="125"/>
      <c r="K52" s="16"/>
    </row>
    <row r="53" spans="1:11" ht="15" customHeight="1" x14ac:dyDescent="0.25">
      <c r="A53" s="4" t="s">
        <v>93</v>
      </c>
      <c r="B53" s="99" t="s">
        <v>12</v>
      </c>
      <c r="C53" s="105"/>
      <c r="D53" s="105"/>
      <c r="E53" s="100"/>
      <c r="F53" s="10" t="s">
        <v>56</v>
      </c>
      <c r="G53" s="145" t="s">
        <v>80</v>
      </c>
      <c r="H53" s="125"/>
      <c r="I53" s="125"/>
      <c r="J53" s="125"/>
      <c r="K53" s="16"/>
    </row>
    <row r="54" spans="1:11" ht="15" customHeight="1" x14ac:dyDescent="0.25">
      <c r="A54" s="4" t="s">
        <v>94</v>
      </c>
      <c r="B54" s="95" t="s">
        <v>12</v>
      </c>
      <c r="C54" s="95"/>
      <c r="D54" s="95"/>
      <c r="E54" s="95"/>
      <c r="F54" s="10" t="s">
        <v>56</v>
      </c>
      <c r="G54" s="145" t="s">
        <v>80</v>
      </c>
      <c r="H54" s="125"/>
      <c r="I54" s="125"/>
      <c r="J54" s="125"/>
      <c r="K54" s="16"/>
    </row>
    <row r="55" spans="1:11" ht="15" customHeight="1" x14ac:dyDescent="0.25">
      <c r="A55" s="4" t="s">
        <v>95</v>
      </c>
      <c r="B55" s="95" t="s">
        <v>12</v>
      </c>
      <c r="C55" s="95"/>
      <c r="D55" s="95"/>
      <c r="E55" s="95"/>
      <c r="F55" s="10" t="s">
        <v>56</v>
      </c>
      <c r="G55" s="125"/>
      <c r="H55" s="125"/>
      <c r="I55" s="125"/>
      <c r="J55" s="125"/>
      <c r="K55" s="16"/>
    </row>
    <row r="56" spans="1:11" ht="15" customHeight="1" x14ac:dyDescent="0.25">
      <c r="A56" s="4" t="s">
        <v>96</v>
      </c>
      <c r="B56" s="95" t="s">
        <v>12</v>
      </c>
      <c r="C56" s="95"/>
      <c r="D56" s="95"/>
      <c r="E56" s="95"/>
      <c r="F56" s="10" t="s">
        <v>56</v>
      </c>
      <c r="G56" s="125">
        <v>14</v>
      </c>
      <c r="H56" s="125"/>
      <c r="I56" s="125"/>
      <c r="J56" s="125"/>
      <c r="K56" s="16"/>
    </row>
    <row r="57" spans="1:11" ht="14.45" customHeight="1" x14ac:dyDescent="0.25">
      <c r="A57" s="4" t="s">
        <v>97</v>
      </c>
      <c r="B57" s="99" t="s">
        <v>12</v>
      </c>
      <c r="C57" s="105"/>
      <c r="D57" s="105"/>
      <c r="E57" s="100"/>
      <c r="F57" s="10" t="s">
        <v>56</v>
      </c>
      <c r="G57" s="125">
        <v>14</v>
      </c>
      <c r="H57" s="125"/>
      <c r="I57" s="125"/>
      <c r="J57" s="125"/>
      <c r="K57" s="5"/>
    </row>
    <row r="58" spans="1:11" ht="15" customHeight="1" x14ac:dyDescent="0.25">
      <c r="A58" s="4" t="s">
        <v>98</v>
      </c>
      <c r="B58" s="95" t="s">
        <v>12</v>
      </c>
      <c r="C58" s="95"/>
      <c r="D58" s="95"/>
      <c r="E58" s="95"/>
      <c r="F58" s="10" t="s">
        <v>56</v>
      </c>
      <c r="G58" s="125">
        <v>14</v>
      </c>
      <c r="H58" s="125"/>
      <c r="I58" s="125"/>
      <c r="J58" s="125"/>
      <c r="K58" s="16"/>
    </row>
    <row r="59" spans="1:11" ht="15" customHeight="1" x14ac:dyDescent="0.25">
      <c r="A59" s="4" t="s">
        <v>99</v>
      </c>
      <c r="B59" s="95" t="s">
        <v>12</v>
      </c>
      <c r="C59" s="95"/>
      <c r="D59" s="95"/>
      <c r="E59" s="95"/>
      <c r="F59" s="10" t="s">
        <v>56</v>
      </c>
      <c r="G59" s="125" t="s">
        <v>100</v>
      </c>
      <c r="H59" s="125"/>
      <c r="I59" s="125"/>
      <c r="J59" s="125"/>
      <c r="K59" s="5"/>
    </row>
    <row r="60" spans="1:11" ht="15" customHeight="1" x14ac:dyDescent="0.25">
      <c r="A60" s="4" t="s">
        <v>101</v>
      </c>
      <c r="B60" s="95" t="s">
        <v>12</v>
      </c>
      <c r="C60" s="95"/>
      <c r="D60" s="95"/>
      <c r="E60" s="95"/>
      <c r="F60" s="10" t="s">
        <v>56</v>
      </c>
      <c r="G60" s="125" t="s">
        <v>100</v>
      </c>
      <c r="H60" s="125"/>
      <c r="I60" s="125"/>
      <c r="J60" s="125"/>
      <c r="K60" s="5"/>
    </row>
    <row r="61" spans="1:11" ht="15" customHeight="1" x14ac:dyDescent="0.25">
      <c r="A61" s="4" t="s">
        <v>102</v>
      </c>
      <c r="B61" s="95" t="s">
        <v>12</v>
      </c>
      <c r="C61" s="95"/>
      <c r="D61" s="95"/>
      <c r="E61" s="95"/>
      <c r="F61" s="10" t="s">
        <v>56</v>
      </c>
      <c r="G61" s="125" t="s">
        <v>103</v>
      </c>
      <c r="H61" s="125"/>
      <c r="I61" s="125"/>
      <c r="J61" s="125"/>
      <c r="K61" s="5"/>
    </row>
    <row r="62" spans="1:11" ht="15" customHeight="1" x14ac:dyDescent="0.25">
      <c r="A62" s="4" t="s">
        <v>104</v>
      </c>
      <c r="B62" s="95" t="s">
        <v>87</v>
      </c>
      <c r="C62" s="95"/>
      <c r="D62" s="95"/>
      <c r="E62" s="95"/>
      <c r="F62" s="10" t="s">
        <v>56</v>
      </c>
      <c r="G62" s="114"/>
      <c r="H62" s="115"/>
      <c r="I62" s="115"/>
      <c r="J62" s="116"/>
      <c r="K62" s="5"/>
    </row>
    <row r="63" spans="1:11" ht="15" customHeight="1" x14ac:dyDescent="0.25">
      <c r="A63" s="4" t="s">
        <v>105</v>
      </c>
      <c r="B63" s="95" t="s">
        <v>12</v>
      </c>
      <c r="C63" s="95"/>
      <c r="D63" s="95"/>
      <c r="E63" s="95"/>
      <c r="F63" s="10" t="s">
        <v>56</v>
      </c>
      <c r="G63" s="125">
        <v>18</v>
      </c>
      <c r="H63" s="125"/>
      <c r="I63" s="125"/>
      <c r="J63" s="125"/>
      <c r="K63" s="5"/>
    </row>
    <row r="64" spans="1:11" ht="15" customHeight="1" x14ac:dyDescent="0.25">
      <c r="A64" s="4" t="s">
        <v>106</v>
      </c>
      <c r="B64" s="95" t="s">
        <v>12</v>
      </c>
      <c r="C64" s="95"/>
      <c r="D64" s="95"/>
      <c r="E64" s="95"/>
      <c r="F64" s="10" t="s">
        <v>56</v>
      </c>
      <c r="G64" s="125" t="s">
        <v>107</v>
      </c>
      <c r="H64" s="125"/>
      <c r="I64" s="125"/>
      <c r="J64" s="125"/>
      <c r="K64" s="5"/>
    </row>
    <row r="65" spans="1:11" ht="15" customHeight="1" x14ac:dyDescent="0.25">
      <c r="A65" s="4" t="s">
        <v>108</v>
      </c>
      <c r="B65" s="95" t="s">
        <v>12</v>
      </c>
      <c r="C65" s="95"/>
      <c r="D65" s="95"/>
      <c r="E65" s="95"/>
      <c r="F65" s="10" t="s">
        <v>56</v>
      </c>
      <c r="G65" s="125" t="s">
        <v>103</v>
      </c>
      <c r="H65" s="125"/>
      <c r="I65" s="125"/>
      <c r="J65" s="125"/>
      <c r="K65" s="5"/>
    </row>
    <row r="66" spans="1:11" ht="15" customHeight="1" x14ac:dyDescent="0.25">
      <c r="A66" s="4" t="s">
        <v>109</v>
      </c>
      <c r="B66" s="95" t="s">
        <v>12</v>
      </c>
      <c r="C66" s="95"/>
      <c r="D66" s="95"/>
      <c r="E66" s="95"/>
      <c r="F66" s="10" t="s">
        <v>56</v>
      </c>
      <c r="G66" s="125" t="s">
        <v>110</v>
      </c>
      <c r="H66" s="125"/>
      <c r="I66" s="125"/>
      <c r="J66" s="125"/>
      <c r="K66" s="5"/>
    </row>
    <row r="67" spans="1:11" ht="15" customHeight="1" x14ac:dyDescent="0.25">
      <c r="A67" s="4" t="s">
        <v>111</v>
      </c>
      <c r="B67" s="95" t="s">
        <v>12</v>
      </c>
      <c r="C67" s="95"/>
      <c r="D67" s="95"/>
      <c r="E67" s="95"/>
      <c r="F67" s="10" t="s">
        <v>56</v>
      </c>
      <c r="G67" s="125"/>
      <c r="H67" s="125"/>
      <c r="I67" s="125"/>
      <c r="J67" s="125"/>
      <c r="K67" s="5"/>
    </row>
    <row r="68" spans="1:11" ht="15" customHeight="1" x14ac:dyDescent="0.25">
      <c r="A68" s="4" t="s">
        <v>112</v>
      </c>
      <c r="B68" s="95" t="s">
        <v>12</v>
      </c>
      <c r="C68" s="95"/>
      <c r="D68" s="95"/>
      <c r="E68" s="95"/>
      <c r="F68" s="10" t="s">
        <v>56</v>
      </c>
      <c r="G68" s="125" t="s">
        <v>113</v>
      </c>
      <c r="H68" s="125"/>
      <c r="I68" s="125"/>
      <c r="J68" s="125"/>
      <c r="K68" s="5"/>
    </row>
    <row r="69" spans="1:11" ht="15" customHeight="1" x14ac:dyDescent="0.25">
      <c r="A69" s="4" t="s">
        <v>114</v>
      </c>
      <c r="B69" s="95" t="s">
        <v>12</v>
      </c>
      <c r="C69" s="95"/>
      <c r="D69" s="95"/>
      <c r="E69" s="95"/>
      <c r="F69" s="10" t="s">
        <v>56</v>
      </c>
      <c r="G69" s="125" t="s">
        <v>115</v>
      </c>
      <c r="H69" s="125"/>
      <c r="I69" s="125"/>
      <c r="J69" s="125"/>
      <c r="K69" s="5"/>
    </row>
    <row r="70" spans="1:11" ht="27.75" customHeight="1" x14ac:dyDescent="0.25">
      <c r="A70" s="17" t="s">
        <v>116</v>
      </c>
      <c r="B70" s="95" t="s">
        <v>12</v>
      </c>
      <c r="C70" s="95"/>
      <c r="D70" s="95"/>
      <c r="E70" s="95"/>
      <c r="F70" s="10" t="s">
        <v>56</v>
      </c>
      <c r="G70" s="125">
        <v>7</v>
      </c>
      <c r="H70" s="125"/>
      <c r="I70" s="125"/>
      <c r="J70" s="125"/>
      <c r="K70" s="16" t="s">
        <v>117</v>
      </c>
    </row>
    <row r="71" spans="1:11" ht="15" customHeight="1" x14ac:dyDescent="0.25">
      <c r="A71" s="4" t="s">
        <v>118</v>
      </c>
      <c r="B71" s="95" t="s">
        <v>12</v>
      </c>
      <c r="C71" s="95"/>
      <c r="D71" s="95"/>
      <c r="E71" s="95"/>
      <c r="F71" s="10" t="s">
        <v>56</v>
      </c>
      <c r="G71" s="125" t="s">
        <v>119</v>
      </c>
      <c r="H71" s="125"/>
      <c r="I71" s="125"/>
      <c r="J71" s="125"/>
      <c r="K71" s="18"/>
    </row>
    <row r="72" spans="1:11" ht="15" customHeight="1" x14ac:dyDescent="0.25">
      <c r="A72" s="4" t="s">
        <v>120</v>
      </c>
      <c r="B72" s="95" t="s">
        <v>121</v>
      </c>
      <c r="C72" s="95"/>
      <c r="D72" s="95"/>
      <c r="E72" s="95"/>
      <c r="F72" s="10" t="s">
        <v>56</v>
      </c>
      <c r="G72" s="125">
        <v>12</v>
      </c>
      <c r="H72" s="125"/>
      <c r="I72" s="125"/>
      <c r="J72" s="125"/>
      <c r="K72" s="5"/>
    </row>
    <row r="73" spans="1:11" x14ac:dyDescent="0.25">
      <c r="A73" s="4" t="s">
        <v>122</v>
      </c>
      <c r="B73" s="99" t="s">
        <v>123</v>
      </c>
      <c r="C73" s="105"/>
      <c r="D73" s="105"/>
      <c r="E73" s="100"/>
      <c r="F73" s="10" t="s">
        <v>56</v>
      </c>
      <c r="G73" s="125">
        <v>381</v>
      </c>
      <c r="H73" s="125"/>
      <c r="I73" s="125"/>
      <c r="J73" s="125"/>
      <c r="K73" s="5"/>
    </row>
    <row r="74" spans="1:11" s="19" customFormat="1" ht="15.75" x14ac:dyDescent="0.25">
      <c r="A74" s="142" t="s">
        <v>124</v>
      </c>
      <c r="B74" s="142"/>
      <c r="C74" s="142"/>
      <c r="D74" s="142"/>
      <c r="E74" s="142"/>
      <c r="F74" s="142"/>
      <c r="G74" s="142"/>
      <c r="H74" s="142"/>
      <c r="I74" s="142"/>
      <c r="J74" s="142"/>
      <c r="K74" s="142"/>
    </row>
    <row r="75" spans="1:11" ht="15" customHeight="1" x14ac:dyDescent="0.25">
      <c r="A75" s="2" t="s">
        <v>125</v>
      </c>
      <c r="B75" s="96" t="s">
        <v>3</v>
      </c>
      <c r="C75" s="96"/>
      <c r="D75" s="96"/>
      <c r="E75" s="96"/>
      <c r="F75" s="96"/>
      <c r="G75" s="96"/>
      <c r="H75" s="96"/>
      <c r="I75" s="96"/>
      <c r="J75" s="96"/>
      <c r="K75" s="3" t="s">
        <v>4</v>
      </c>
    </row>
    <row r="76" spans="1:11" ht="14.45" customHeight="1" x14ac:dyDescent="0.25">
      <c r="A76" s="4" t="s">
        <v>126</v>
      </c>
      <c r="B76" s="143" t="s">
        <v>127</v>
      </c>
      <c r="C76" s="143"/>
      <c r="D76" s="64">
        <v>2.9220000000000002</v>
      </c>
      <c r="E76" s="143" t="s">
        <v>128</v>
      </c>
      <c r="F76" s="143"/>
      <c r="G76" s="64">
        <v>2.7519999999999998</v>
      </c>
      <c r="H76" s="144" t="s">
        <v>129</v>
      </c>
      <c r="I76" s="144"/>
      <c r="J76" s="88">
        <f>IF(AND(D76&lt;&gt;"",G76&lt;&gt;"",ISNUMBER(D76),ISNUMBER(G76)),D76-G76,"")</f>
        <v>0.17000000000000037</v>
      </c>
      <c r="K76" s="5"/>
    </row>
    <row r="77" spans="1:11" ht="14.45" customHeight="1" x14ac:dyDescent="0.25">
      <c r="A77" s="4" t="s">
        <v>130</v>
      </c>
      <c r="B77" s="10" t="s">
        <v>131</v>
      </c>
      <c r="C77" s="63">
        <v>25.702000000000002</v>
      </c>
      <c r="D77" s="10" t="s">
        <v>132</v>
      </c>
      <c r="E77" s="63">
        <v>15.975</v>
      </c>
      <c r="F77" s="10" t="s">
        <v>133</v>
      </c>
      <c r="G77" s="5">
        <v>13.839</v>
      </c>
      <c r="H77" s="144" t="s">
        <v>134</v>
      </c>
      <c r="I77" s="144"/>
      <c r="J77" s="89" t="str">
        <f>IF(OR(ISNUMBER(C77),ISNUMBER(E77),ISNUMBER(G77)),TEXT(5/6*MAX(C77,E77,G77),"0.0")&amp;" ± 1","")</f>
        <v>21.4 ± 1</v>
      </c>
      <c r="K77" s="5" t="s">
        <v>356</v>
      </c>
    </row>
    <row r="78" spans="1:11" ht="14.45" customHeight="1" x14ac:dyDescent="0.25">
      <c r="A78" s="4" t="s">
        <v>135</v>
      </c>
      <c r="B78" s="95" t="s">
        <v>12</v>
      </c>
      <c r="C78" s="95"/>
      <c r="D78" s="95"/>
      <c r="E78" s="95"/>
      <c r="F78" s="95"/>
      <c r="G78" s="95"/>
      <c r="H78" s="95"/>
      <c r="I78" s="95"/>
      <c r="J78" s="95"/>
      <c r="K78" s="16"/>
    </row>
    <row r="79" spans="1:11" ht="14.45" customHeight="1" x14ac:dyDescent="0.25">
      <c r="A79" s="4" t="s">
        <v>136</v>
      </c>
      <c r="B79" s="95"/>
      <c r="C79" s="95"/>
      <c r="D79" s="95"/>
      <c r="E79" s="95"/>
      <c r="F79" s="10" t="s">
        <v>56</v>
      </c>
      <c r="G79" s="125"/>
      <c r="H79" s="125"/>
      <c r="I79" s="125"/>
      <c r="J79" s="125"/>
      <c r="K79" s="5" t="s">
        <v>88</v>
      </c>
    </row>
    <row r="80" spans="1:11" ht="14.45" customHeight="1" x14ac:dyDescent="0.25">
      <c r="A80" s="4" t="s">
        <v>137</v>
      </c>
      <c r="B80" s="136">
        <v>33155</v>
      </c>
      <c r="C80" s="136"/>
      <c r="D80" s="136"/>
      <c r="E80" s="136"/>
      <c r="F80" s="10" t="s">
        <v>56</v>
      </c>
      <c r="G80" s="125">
        <v>405</v>
      </c>
      <c r="H80" s="125"/>
      <c r="I80" s="125"/>
      <c r="J80" s="125"/>
      <c r="K80" s="5"/>
    </row>
    <row r="81" spans="1:11" ht="27.75" customHeight="1" x14ac:dyDescent="0.25">
      <c r="A81" s="4" t="s">
        <v>138</v>
      </c>
      <c r="B81" s="95">
        <v>24</v>
      </c>
      <c r="C81" s="95"/>
      <c r="D81" s="95"/>
      <c r="E81" s="95"/>
      <c r="F81" s="10" t="s">
        <v>56</v>
      </c>
      <c r="G81" s="125">
        <v>433</v>
      </c>
      <c r="H81" s="125"/>
      <c r="I81" s="125"/>
      <c r="J81" s="125"/>
      <c r="K81" s="5" t="s">
        <v>139</v>
      </c>
    </row>
    <row r="82" spans="1:11" x14ac:dyDescent="0.25">
      <c r="A82" s="4" t="s">
        <v>140</v>
      </c>
      <c r="B82" s="138" t="s">
        <v>141</v>
      </c>
      <c r="C82" s="138"/>
      <c r="D82" s="138"/>
      <c r="E82" s="138"/>
      <c r="F82" s="138"/>
      <c r="G82" s="138"/>
      <c r="H82" s="138"/>
      <c r="I82" s="138"/>
      <c r="J82" s="138"/>
      <c r="K82" s="5"/>
    </row>
    <row r="83" spans="1:11" ht="13.9" customHeight="1" x14ac:dyDescent="0.25">
      <c r="A83" s="4" t="s">
        <v>142</v>
      </c>
      <c r="B83" s="95">
        <v>3</v>
      </c>
      <c r="C83" s="95"/>
      <c r="D83" s="95"/>
      <c r="E83" s="95"/>
      <c r="F83" s="10" t="s">
        <v>143</v>
      </c>
      <c r="G83" s="139" t="s">
        <v>144</v>
      </c>
      <c r="H83" s="139"/>
      <c r="I83" s="139"/>
      <c r="J83" s="139"/>
      <c r="K83" s="55"/>
    </row>
    <row r="84" spans="1:11" ht="13.9" customHeight="1" x14ac:dyDescent="0.25">
      <c r="A84" s="4" t="s">
        <v>145</v>
      </c>
      <c r="B84" s="136">
        <v>85000</v>
      </c>
      <c r="C84" s="136"/>
      <c r="D84" s="136"/>
      <c r="E84" s="136"/>
      <c r="F84" s="10" t="s">
        <v>143</v>
      </c>
      <c r="G84" s="140" t="s">
        <v>144</v>
      </c>
      <c r="H84" s="137"/>
      <c r="I84" s="137"/>
      <c r="J84" s="137"/>
      <c r="K84" s="55"/>
    </row>
    <row r="85" spans="1:11" ht="13.9" customHeight="1" x14ac:dyDescent="0.25">
      <c r="A85" s="4" t="s">
        <v>146</v>
      </c>
      <c r="B85" s="95">
        <v>20</v>
      </c>
      <c r="C85" s="95"/>
      <c r="D85" s="95"/>
      <c r="E85" s="95"/>
      <c r="F85" s="10" t="s">
        <v>143</v>
      </c>
      <c r="G85" s="141" t="s">
        <v>144</v>
      </c>
      <c r="H85" s="141"/>
      <c r="I85" s="141"/>
      <c r="J85" s="141"/>
      <c r="K85" s="55"/>
    </row>
    <row r="86" spans="1:11" x14ac:dyDescent="0.25">
      <c r="A86" s="4" t="s">
        <v>147</v>
      </c>
      <c r="B86" s="132" t="s">
        <v>148</v>
      </c>
      <c r="C86" s="133"/>
      <c r="D86" s="133"/>
      <c r="E86" s="133"/>
      <c r="F86" s="133"/>
      <c r="G86" s="133"/>
      <c r="H86" s="133"/>
      <c r="I86" s="133"/>
      <c r="J86" s="133"/>
      <c r="K86" s="5"/>
    </row>
    <row r="87" spans="1:11" ht="15" customHeight="1" x14ac:dyDescent="0.25">
      <c r="A87" s="4" t="s">
        <v>149</v>
      </c>
      <c r="B87" s="95"/>
      <c r="C87" s="95"/>
      <c r="D87" s="95"/>
      <c r="E87" s="95"/>
      <c r="F87" s="10" t="s">
        <v>143</v>
      </c>
      <c r="G87" s="134"/>
      <c r="H87" s="135"/>
      <c r="I87" s="135"/>
      <c r="J87" s="135"/>
      <c r="K87" s="5" t="s">
        <v>88</v>
      </c>
    </row>
    <row r="88" spans="1:11" ht="15" customHeight="1" x14ac:dyDescent="0.25">
      <c r="A88" s="4" t="s">
        <v>150</v>
      </c>
      <c r="B88" s="136">
        <v>85000</v>
      </c>
      <c r="C88" s="136"/>
      <c r="D88" s="136"/>
      <c r="E88" s="136"/>
      <c r="F88" s="10" t="s">
        <v>143</v>
      </c>
      <c r="G88" s="137" t="s">
        <v>148</v>
      </c>
      <c r="H88" s="137"/>
      <c r="I88" s="137"/>
      <c r="J88" s="137"/>
      <c r="K88" s="55"/>
    </row>
    <row r="89" spans="1:11" ht="15" customHeight="1" x14ac:dyDescent="0.25">
      <c r="A89" s="4" t="s">
        <v>151</v>
      </c>
      <c r="B89" s="95">
        <v>20</v>
      </c>
      <c r="C89" s="95"/>
      <c r="D89" s="95"/>
      <c r="E89" s="95"/>
      <c r="F89" s="10" t="s">
        <v>143</v>
      </c>
      <c r="G89" s="137" t="s">
        <v>148</v>
      </c>
      <c r="H89" s="137"/>
      <c r="I89" s="137"/>
      <c r="J89" s="137"/>
      <c r="K89" s="5"/>
    </row>
    <row r="90" spans="1:11" x14ac:dyDescent="0.25">
      <c r="A90" s="2" t="s">
        <v>152</v>
      </c>
      <c r="B90" s="96" t="s">
        <v>3</v>
      </c>
      <c r="C90" s="96"/>
      <c r="D90" s="96"/>
      <c r="E90" s="96"/>
      <c r="F90" s="96"/>
      <c r="G90" s="96"/>
      <c r="H90" s="96"/>
      <c r="I90" s="96"/>
      <c r="J90" s="96"/>
      <c r="K90" s="3" t="s">
        <v>4</v>
      </c>
    </row>
    <row r="91" spans="1:11" x14ac:dyDescent="0.25">
      <c r="A91" s="20" t="s">
        <v>153</v>
      </c>
      <c r="B91" s="126" t="s">
        <v>154</v>
      </c>
      <c r="C91" s="127"/>
      <c r="D91" s="127"/>
      <c r="E91" s="128"/>
      <c r="F91" s="10" t="s">
        <v>56</v>
      </c>
      <c r="G91" s="129">
        <v>381</v>
      </c>
      <c r="H91" s="129"/>
      <c r="I91" s="129"/>
      <c r="J91" s="129"/>
      <c r="K91" s="56"/>
    </row>
    <row r="92" spans="1:11" x14ac:dyDescent="0.25">
      <c r="A92" s="21" t="s">
        <v>155</v>
      </c>
      <c r="B92" s="130">
        <v>45079</v>
      </c>
      <c r="C92" s="130"/>
      <c r="D92" s="130"/>
      <c r="E92" s="130"/>
      <c r="F92" s="10" t="s">
        <v>56</v>
      </c>
      <c r="G92" s="129">
        <v>381</v>
      </c>
      <c r="H92" s="129"/>
      <c r="I92" s="129"/>
      <c r="J92" s="129"/>
      <c r="K92" s="22"/>
    </row>
    <row r="93" spans="1:11" x14ac:dyDescent="0.25">
      <c r="A93" s="4" t="s">
        <v>156</v>
      </c>
      <c r="B93" s="131">
        <v>50</v>
      </c>
      <c r="C93" s="131"/>
      <c r="D93" s="131"/>
      <c r="E93" s="131"/>
      <c r="F93" s="10" t="s">
        <v>56</v>
      </c>
      <c r="G93" s="129">
        <v>381</v>
      </c>
      <c r="H93" s="129"/>
      <c r="I93" s="129"/>
      <c r="J93" s="129"/>
      <c r="K93" s="22"/>
    </row>
    <row r="94" spans="1:11" ht="15" customHeight="1" x14ac:dyDescent="0.25">
      <c r="A94" s="4" t="s">
        <v>157</v>
      </c>
      <c r="B94" s="10" t="s">
        <v>158</v>
      </c>
      <c r="C94" s="83"/>
      <c r="D94" s="10" t="s">
        <v>159</v>
      </c>
      <c r="E94" s="83"/>
      <c r="F94" s="10" t="s">
        <v>160</v>
      </c>
      <c r="G94" s="95"/>
      <c r="H94" s="95"/>
      <c r="I94" s="10" t="s">
        <v>56</v>
      </c>
      <c r="J94" s="83">
        <v>381</v>
      </c>
      <c r="K94" s="23" t="s">
        <v>88</v>
      </c>
    </row>
    <row r="95" spans="1:11" x14ac:dyDescent="0.25">
      <c r="A95" s="24" t="s">
        <v>161</v>
      </c>
      <c r="B95" s="123"/>
      <c r="C95" s="124"/>
      <c r="D95" s="124"/>
      <c r="E95" s="124"/>
      <c r="F95" s="10" t="s">
        <v>56</v>
      </c>
      <c r="G95" s="125">
        <v>381</v>
      </c>
      <c r="H95" s="125"/>
      <c r="I95" s="125"/>
      <c r="J95" s="114"/>
      <c r="K95" s="16" t="s">
        <v>162</v>
      </c>
    </row>
    <row r="96" spans="1:11" x14ac:dyDescent="0.25">
      <c r="A96" s="2" t="s">
        <v>163</v>
      </c>
      <c r="B96" s="96" t="s">
        <v>3</v>
      </c>
      <c r="C96" s="96"/>
      <c r="D96" s="96"/>
      <c r="E96" s="96"/>
      <c r="F96" s="96"/>
      <c r="G96" s="96"/>
      <c r="H96" s="96"/>
      <c r="I96" s="96"/>
      <c r="J96" s="96"/>
      <c r="K96" s="3" t="s">
        <v>4</v>
      </c>
    </row>
    <row r="97" spans="1:11" x14ac:dyDescent="0.25">
      <c r="A97" s="4" t="s">
        <v>164</v>
      </c>
      <c r="B97" s="95" t="s">
        <v>87</v>
      </c>
      <c r="C97" s="95"/>
      <c r="D97" s="95"/>
      <c r="E97" s="95"/>
      <c r="F97" s="95"/>
      <c r="G97" s="95"/>
      <c r="H97" s="95"/>
      <c r="I97" s="25" t="s">
        <v>56</v>
      </c>
      <c r="J97" s="83"/>
      <c r="K97" s="16"/>
    </row>
    <row r="98" spans="1:11" x14ac:dyDescent="0.25">
      <c r="A98" s="12" t="s">
        <v>165</v>
      </c>
      <c r="B98" s="99" t="s">
        <v>166</v>
      </c>
      <c r="C98" s="105"/>
      <c r="D98" s="105"/>
      <c r="E98" s="105"/>
      <c r="F98" s="105"/>
      <c r="G98" s="105"/>
      <c r="H98" s="100"/>
      <c r="I98" s="26" t="s">
        <v>56</v>
      </c>
      <c r="J98" s="85"/>
      <c r="K98" s="5"/>
    </row>
    <row r="99" spans="1:11" x14ac:dyDescent="0.25">
      <c r="A99" s="12" t="s">
        <v>167</v>
      </c>
      <c r="B99" s="99" t="s">
        <v>166</v>
      </c>
      <c r="C99" s="105"/>
      <c r="D99" s="105"/>
      <c r="E99" s="105"/>
      <c r="F99" s="105"/>
      <c r="G99" s="105"/>
      <c r="H99" s="100"/>
      <c r="I99" s="27" t="s">
        <v>56</v>
      </c>
      <c r="J99" s="86"/>
      <c r="K99" s="5"/>
    </row>
    <row r="100" spans="1:11" ht="15" customHeight="1" x14ac:dyDescent="0.25">
      <c r="A100" s="12" t="s">
        <v>168</v>
      </c>
      <c r="B100" s="117">
        <v>0.95</v>
      </c>
      <c r="C100" s="118"/>
      <c r="D100" s="118"/>
      <c r="E100" s="118"/>
      <c r="F100" s="118"/>
      <c r="G100" s="118"/>
      <c r="H100" s="119"/>
      <c r="I100" s="28" t="s">
        <v>56</v>
      </c>
      <c r="J100" s="87">
        <v>8</v>
      </c>
      <c r="K100" s="57"/>
    </row>
    <row r="101" spans="1:11" ht="15" customHeight="1" x14ac:dyDescent="0.25">
      <c r="A101" s="29" t="s">
        <v>169</v>
      </c>
      <c r="B101" s="99">
        <v>9</v>
      </c>
      <c r="C101" s="105"/>
      <c r="D101" s="105"/>
      <c r="E101" s="105"/>
      <c r="F101" s="105"/>
      <c r="G101" s="105"/>
      <c r="H101" s="100"/>
      <c r="I101" s="26" t="s">
        <v>56</v>
      </c>
      <c r="J101" s="85" t="s">
        <v>80</v>
      </c>
      <c r="K101" s="30"/>
    </row>
    <row r="102" spans="1:11" ht="15" customHeight="1" x14ac:dyDescent="0.25">
      <c r="A102" s="11" t="s">
        <v>170</v>
      </c>
      <c r="B102" s="31">
        <f t="shared" ref="B102:J102" si="0">IF(B26&lt;&gt;"",B26,"")</f>
        <v>1</v>
      </c>
      <c r="C102" s="31">
        <f t="shared" si="0"/>
        <v>2</v>
      </c>
      <c r="D102" s="31">
        <f t="shared" si="0"/>
        <v>3</v>
      </c>
      <c r="E102" s="31">
        <f t="shared" si="0"/>
        <v>4</v>
      </c>
      <c r="F102" s="31">
        <f t="shared" si="0"/>
        <v>5</v>
      </c>
      <c r="G102" s="31">
        <f t="shared" si="0"/>
        <v>6</v>
      </c>
      <c r="H102" s="31">
        <f t="shared" si="0"/>
        <v>7</v>
      </c>
      <c r="I102" s="31">
        <f t="shared" si="0"/>
        <v>8</v>
      </c>
      <c r="J102" s="31">
        <f t="shared" si="0"/>
        <v>9</v>
      </c>
      <c r="K102" s="5"/>
    </row>
    <row r="103" spans="1:11" x14ac:dyDescent="0.25">
      <c r="A103" s="4" t="s">
        <v>171</v>
      </c>
      <c r="B103" s="63" t="s">
        <v>172</v>
      </c>
      <c r="C103" s="63" t="s">
        <v>173</v>
      </c>
      <c r="D103" s="63" t="s">
        <v>174</v>
      </c>
      <c r="E103" s="63" t="s">
        <v>172</v>
      </c>
      <c r="F103" s="63" t="s">
        <v>172</v>
      </c>
      <c r="G103" s="63" t="s">
        <v>172</v>
      </c>
      <c r="H103" s="63" t="s">
        <v>173</v>
      </c>
      <c r="I103" s="63" t="s">
        <v>174</v>
      </c>
      <c r="J103" s="63" t="s">
        <v>172</v>
      </c>
      <c r="K103" s="5" t="s">
        <v>175</v>
      </c>
    </row>
    <row r="104" spans="1:11" x14ac:dyDescent="0.25">
      <c r="A104" s="4" t="s">
        <v>176</v>
      </c>
      <c r="B104" s="63">
        <v>401</v>
      </c>
      <c r="C104" s="63">
        <v>165</v>
      </c>
      <c r="D104" s="63">
        <v>249</v>
      </c>
      <c r="E104" s="63">
        <v>337</v>
      </c>
      <c r="F104" s="63">
        <v>448</v>
      </c>
      <c r="G104" s="63">
        <v>335</v>
      </c>
      <c r="H104" s="63">
        <v>172</v>
      </c>
      <c r="I104" s="63">
        <v>235</v>
      </c>
      <c r="J104" s="63">
        <v>343</v>
      </c>
      <c r="K104" s="5" t="s">
        <v>175</v>
      </c>
    </row>
    <row r="105" spans="1:11" x14ac:dyDescent="0.25">
      <c r="A105" s="4" t="s">
        <v>177</v>
      </c>
      <c r="B105" s="63">
        <v>10.86</v>
      </c>
      <c r="C105" s="63">
        <v>2.8</v>
      </c>
      <c r="D105" s="63">
        <v>3.87</v>
      </c>
      <c r="E105" s="63">
        <v>3.68</v>
      </c>
      <c r="F105" s="63">
        <v>5.26</v>
      </c>
      <c r="G105" s="63">
        <v>6.33</v>
      </c>
      <c r="H105" s="63">
        <v>2.86</v>
      </c>
      <c r="I105" s="63">
        <v>5.0999999999999996</v>
      </c>
      <c r="J105" s="63">
        <v>4.21</v>
      </c>
      <c r="K105" s="5" t="s">
        <v>178</v>
      </c>
    </row>
    <row r="106" spans="1:11" x14ac:dyDescent="0.25">
      <c r="A106" s="4" t="s">
        <v>179</v>
      </c>
      <c r="B106" s="63">
        <v>1.63</v>
      </c>
      <c r="C106" s="63">
        <v>1.02</v>
      </c>
      <c r="D106" s="63">
        <v>0.93</v>
      </c>
      <c r="E106" s="63">
        <v>0.65</v>
      </c>
      <c r="F106" s="63">
        <v>0.7</v>
      </c>
      <c r="G106" s="63">
        <v>1.1299999999999999</v>
      </c>
      <c r="H106" s="63">
        <v>1</v>
      </c>
      <c r="I106" s="63">
        <v>1.3</v>
      </c>
      <c r="J106" s="63">
        <v>0.74</v>
      </c>
      <c r="K106" s="5" t="s">
        <v>175</v>
      </c>
    </row>
    <row r="107" spans="1:11" x14ac:dyDescent="0.25">
      <c r="A107" s="4" t="s">
        <v>180</v>
      </c>
      <c r="B107" s="66">
        <v>0.99</v>
      </c>
      <c r="C107" s="66">
        <v>2.41</v>
      </c>
      <c r="D107" s="66">
        <v>1.64</v>
      </c>
      <c r="E107" s="66">
        <v>1.19</v>
      </c>
      <c r="F107" s="66">
        <v>0.94</v>
      </c>
      <c r="G107" s="66">
        <v>1.22</v>
      </c>
      <c r="H107" s="66">
        <v>2.44</v>
      </c>
      <c r="I107" s="66">
        <v>1.74</v>
      </c>
      <c r="J107" s="66">
        <v>1.17</v>
      </c>
      <c r="K107" s="5" t="s">
        <v>175</v>
      </c>
    </row>
    <row r="108" spans="1:11" x14ac:dyDescent="0.25">
      <c r="A108" s="32" t="s">
        <v>181</v>
      </c>
      <c r="B108" s="33" t="s">
        <v>182</v>
      </c>
      <c r="C108" s="84" t="str" cm="1">
        <f t="array" ref="C108">IF(_xlfn.TEXTJOIN(", ", TRUE, IF(($B$26:$J$26&lt;&gt;"")*($B$27:$J$27&lt;&gt;"Not valid")*(ISNUMBER(B107:J107))*(B107:J107&lt;0.85), B26:J26, "")) = "", "N/A", _xlfn.TEXTJOIN(", ", TRUE, IF((B26:J26&lt;&gt;"")*($B$27:$J$27&lt;&gt;"Not valid")*(ISNUMBER(B107:J107))*(B107:J107&lt;0.85), B26:J26, "")))</f>
        <v>N/A</v>
      </c>
      <c r="D108" s="33" t="s">
        <v>183</v>
      </c>
      <c r="E108" s="84" t="str" cm="1">
        <f t="array" ref="E108">IF(_xlfn.TEXTJOIN(", ", TRUE, IF((B26:J26&lt;&gt;"")*($B$27:$J$27&lt;&gt;"Not valid")*(ISNUMBER(B107:J107))*(B107:J107&gt;=0.85)*(B107:J107&lt;1.25), B26:J26, "")) = "", "N/A", _xlfn.TEXTJOIN(", ", TRUE, IF((B26:J26&lt;&gt;"")*($B$27:$J$27&lt;&gt;"Not valid")*(ISNUMBER(B107:J107))*(B107:J107&gt;=0.85)*(B107:J107&lt;1.25), B26:J26, "")))</f>
        <v>4, 5, 6, 9</v>
      </c>
      <c r="F108" s="33" t="s">
        <v>184</v>
      </c>
      <c r="G108" s="84" t="str" cm="1">
        <f t="array" ref="G108">IF(_xlfn.TEXTJOIN(", ", TRUE, IF((B26:J26&lt;&gt;"")*($B$27:$J$27&lt;&gt;"Not valid")*(ISNUMBER(B107:J107))*(B107:J107&gt;=1.25)*(B107:J107&lt;1.9), B26:J26, "")) = "", "N/A", _xlfn.TEXTJOIN(", ", TRUE, IF((B26:J26&lt;&gt;"")*($B$27:$J$27&lt;&gt;"Not valid")*(ISNUMBER(B107:J107))*(B107:J107&gt;=1.25)*(B107:J107&lt;1.9), B26:J26, "")))</f>
        <v>8</v>
      </c>
      <c r="H108" s="34" t="s">
        <v>185</v>
      </c>
      <c r="I108" s="120" t="str" cm="1">
        <f t="array" ref="I108">IF(_xlfn.TEXTJOIN(", ", TRUE, IF((B26:J26&lt;&gt;"")*($B$27:$J$27&lt;&gt;"Not valid")*(ISNUMBER(B107:J107))*(B107:J107&gt;=1.9), B26:J26, "")) = "", "N/A", _xlfn.TEXTJOIN(", ", TRUE, IF((B26:J26&lt;&gt;"")*($B$27:$J$27&lt;&gt;"Not valid")*(ISNUMBER(B107:J107))*(B107:J107&gt;=1.9), B26:J26, "")))</f>
        <v>7</v>
      </c>
      <c r="J108" s="121"/>
      <c r="K108" s="35"/>
    </row>
    <row r="109" spans="1:11" ht="24" x14ac:dyDescent="0.25">
      <c r="A109" s="17" t="s">
        <v>186</v>
      </c>
      <c r="B109" s="99" t="s">
        <v>12</v>
      </c>
      <c r="C109" s="100"/>
      <c r="D109" s="122" t="s">
        <v>187</v>
      </c>
      <c r="E109" s="122"/>
      <c r="F109" s="122"/>
      <c r="G109" s="122"/>
      <c r="H109" s="122"/>
      <c r="I109" s="99" t="s">
        <v>188</v>
      </c>
      <c r="J109" s="100"/>
      <c r="K109" s="36"/>
    </row>
    <row r="110" spans="1:11" x14ac:dyDescent="0.25">
      <c r="A110" s="4" t="s">
        <v>189</v>
      </c>
      <c r="B110" s="95" t="s">
        <v>12</v>
      </c>
      <c r="C110" s="95"/>
      <c r="D110" s="95"/>
      <c r="E110" s="95"/>
      <c r="F110" s="95"/>
      <c r="G110" s="95"/>
      <c r="H110" s="95"/>
      <c r="I110" s="95"/>
      <c r="J110" s="95"/>
      <c r="K110" s="37"/>
    </row>
    <row r="111" spans="1:11" ht="14.45" customHeight="1" x14ac:dyDescent="0.25">
      <c r="A111" s="38" t="s">
        <v>190</v>
      </c>
      <c r="B111" s="72">
        <v>45</v>
      </c>
      <c r="C111" s="72">
        <v>50</v>
      </c>
      <c r="D111" s="72">
        <v>40</v>
      </c>
      <c r="E111" s="72">
        <v>35</v>
      </c>
      <c r="F111" s="72">
        <v>35</v>
      </c>
      <c r="G111" s="72">
        <v>30</v>
      </c>
      <c r="H111" s="72">
        <v>50</v>
      </c>
      <c r="I111" s="72">
        <v>35</v>
      </c>
      <c r="J111" s="72">
        <v>40</v>
      </c>
      <c r="K111" s="5" t="s">
        <v>191</v>
      </c>
    </row>
    <row r="112" spans="1:11" ht="14.45" customHeight="1" x14ac:dyDescent="0.25">
      <c r="A112" s="38" t="s">
        <v>192</v>
      </c>
      <c r="B112" s="81"/>
      <c r="C112" s="81"/>
      <c r="D112" s="81"/>
      <c r="E112" s="81"/>
      <c r="F112" s="81"/>
      <c r="G112" s="81"/>
      <c r="H112" s="81"/>
      <c r="I112" s="81"/>
      <c r="J112" s="81"/>
      <c r="K112" s="5" t="s">
        <v>193</v>
      </c>
    </row>
    <row r="113" spans="1:11" ht="14.45" customHeight="1" x14ac:dyDescent="0.25">
      <c r="A113" s="39" t="s">
        <v>194</v>
      </c>
      <c r="B113" s="72" t="s">
        <v>87</v>
      </c>
      <c r="C113" s="72" t="s">
        <v>87</v>
      </c>
      <c r="D113" s="72" t="s">
        <v>87</v>
      </c>
      <c r="E113" s="72" t="s">
        <v>87</v>
      </c>
      <c r="F113" s="72" t="s">
        <v>87</v>
      </c>
      <c r="G113" s="72" t="s">
        <v>87</v>
      </c>
      <c r="H113" s="72" t="s">
        <v>87</v>
      </c>
      <c r="I113" s="72" t="s">
        <v>87</v>
      </c>
      <c r="J113" s="72" t="s">
        <v>87</v>
      </c>
      <c r="K113" s="5" t="s">
        <v>191</v>
      </c>
    </row>
    <row r="114" spans="1:11" ht="14.45" customHeight="1" x14ac:dyDescent="0.25">
      <c r="A114" s="4" t="s">
        <v>195</v>
      </c>
      <c r="B114" s="68">
        <v>15199</v>
      </c>
      <c r="C114" s="82">
        <v>33460</v>
      </c>
      <c r="D114" s="82">
        <v>24053</v>
      </c>
      <c r="E114" s="82">
        <v>17338</v>
      </c>
      <c r="F114" s="82">
        <v>13794</v>
      </c>
      <c r="G114" s="82">
        <v>17742</v>
      </c>
      <c r="H114" s="82">
        <v>33155</v>
      </c>
      <c r="I114" s="82">
        <v>24863</v>
      </c>
      <c r="J114" s="82">
        <v>16861</v>
      </c>
      <c r="K114" s="5" t="s">
        <v>196</v>
      </c>
    </row>
    <row r="115" spans="1:11" ht="14.45" customHeight="1" x14ac:dyDescent="0.25">
      <c r="A115" s="4" t="s">
        <v>197</v>
      </c>
      <c r="B115" s="63">
        <v>29.93</v>
      </c>
      <c r="C115" s="63">
        <v>54.69</v>
      </c>
      <c r="D115" s="63">
        <v>25.06</v>
      </c>
      <c r="E115" s="63">
        <v>18.920000000000002</v>
      </c>
      <c r="F115" s="63">
        <v>24.16</v>
      </c>
      <c r="G115" s="63">
        <v>8.15</v>
      </c>
      <c r="H115" s="63">
        <v>72.87</v>
      </c>
      <c r="I115" s="63">
        <v>8.1300000000000008</v>
      </c>
      <c r="J115" s="63">
        <v>27.89</v>
      </c>
      <c r="K115" s="5" t="s">
        <v>196</v>
      </c>
    </row>
    <row r="116" spans="1:11" ht="14.45" customHeight="1" x14ac:dyDescent="0.25">
      <c r="A116" s="4" t="s">
        <v>198</v>
      </c>
      <c r="B116" s="99" t="s">
        <v>12</v>
      </c>
      <c r="C116" s="105"/>
      <c r="D116" s="105"/>
      <c r="E116" s="105"/>
      <c r="F116" s="105"/>
      <c r="G116" s="105"/>
      <c r="H116" s="100"/>
      <c r="I116" s="10" t="s">
        <v>56</v>
      </c>
      <c r="J116" s="83" t="s">
        <v>100</v>
      </c>
      <c r="K116" s="5"/>
    </row>
    <row r="117" spans="1:11" ht="14.45" customHeight="1" x14ac:dyDescent="0.25">
      <c r="A117" s="4" t="s">
        <v>199</v>
      </c>
      <c r="B117" s="95" t="s">
        <v>87</v>
      </c>
      <c r="C117" s="95"/>
      <c r="D117" s="95"/>
      <c r="E117" s="95"/>
      <c r="F117" s="95"/>
      <c r="G117" s="95"/>
      <c r="H117" s="95"/>
      <c r="I117" s="95"/>
      <c r="J117" s="95"/>
      <c r="K117" s="16"/>
    </row>
    <row r="118" spans="1:11" ht="14.45" customHeight="1" x14ac:dyDescent="0.25">
      <c r="A118" s="4" t="s">
        <v>200</v>
      </c>
      <c r="B118" s="77">
        <v>0.80500000000000005</v>
      </c>
      <c r="C118" s="77">
        <v>0.746</v>
      </c>
      <c r="D118" s="77">
        <v>0.78400000000000003</v>
      </c>
      <c r="E118" s="77">
        <v>0.79</v>
      </c>
      <c r="F118" s="77">
        <v>0.78700000000000003</v>
      </c>
      <c r="G118" s="77">
        <v>0.78100000000000003</v>
      </c>
      <c r="H118" s="77">
        <v>0.73199999999999998</v>
      </c>
      <c r="I118" s="77">
        <v>0.77200000000000002</v>
      </c>
      <c r="J118" s="77">
        <v>0.77600000000000002</v>
      </c>
      <c r="K118" s="5" t="s">
        <v>196</v>
      </c>
    </row>
    <row r="119" spans="1:11" ht="14.45" customHeight="1" x14ac:dyDescent="0.25">
      <c r="A119" s="21" t="s">
        <v>201</v>
      </c>
      <c r="B119" s="65">
        <v>70</v>
      </c>
      <c r="C119" s="65">
        <v>76</v>
      </c>
      <c r="D119" s="65">
        <v>73</v>
      </c>
      <c r="E119" s="65">
        <v>78</v>
      </c>
      <c r="F119" s="63">
        <v>62</v>
      </c>
      <c r="G119" s="63">
        <v>73</v>
      </c>
      <c r="H119" s="63">
        <v>71</v>
      </c>
      <c r="I119" s="63">
        <v>69</v>
      </c>
      <c r="J119" s="63">
        <v>64</v>
      </c>
      <c r="K119" s="5" t="s">
        <v>202</v>
      </c>
    </row>
    <row r="120" spans="1:11" ht="14.45" customHeight="1" x14ac:dyDescent="0.25">
      <c r="A120" s="21" t="s">
        <v>203</v>
      </c>
      <c r="B120" s="65">
        <v>77.400000000000006</v>
      </c>
      <c r="C120" s="65">
        <v>75.900000000000006</v>
      </c>
      <c r="D120" s="65">
        <v>78.400000000000006</v>
      </c>
      <c r="E120" s="65">
        <v>82.8</v>
      </c>
      <c r="F120" s="63">
        <v>64.599999999999994</v>
      </c>
      <c r="G120" s="63">
        <v>68.7</v>
      </c>
      <c r="H120" s="63">
        <v>72</v>
      </c>
      <c r="I120" s="63">
        <v>68.7</v>
      </c>
      <c r="J120" s="63">
        <v>65.5</v>
      </c>
      <c r="K120" s="5" t="s">
        <v>202</v>
      </c>
    </row>
    <row r="121" spans="1:11" ht="14.45" customHeight="1" x14ac:dyDescent="0.25">
      <c r="A121" s="21" t="s">
        <v>204</v>
      </c>
      <c r="B121" s="65"/>
      <c r="C121" s="65"/>
      <c r="D121" s="65"/>
      <c r="E121" s="65"/>
      <c r="F121" s="63"/>
      <c r="G121" s="63"/>
      <c r="H121" s="63"/>
      <c r="I121" s="63"/>
      <c r="J121" s="63"/>
      <c r="K121" s="5" t="s">
        <v>205</v>
      </c>
    </row>
    <row r="122" spans="1:11" ht="14.45" customHeight="1" x14ac:dyDescent="0.25">
      <c r="A122" s="21" t="s">
        <v>206</v>
      </c>
      <c r="B122" s="80">
        <v>0.40899999999999997</v>
      </c>
      <c r="C122" s="77">
        <v>0.377</v>
      </c>
      <c r="D122" s="77">
        <v>0.629</v>
      </c>
      <c r="E122" s="77">
        <v>0.33600000000000002</v>
      </c>
      <c r="F122" s="77">
        <v>0.36099999999999999</v>
      </c>
      <c r="G122" s="77">
        <v>0.35599999999999998</v>
      </c>
      <c r="H122" s="77">
        <v>0.28799999999999998</v>
      </c>
      <c r="I122" s="77">
        <v>0.26600000000000001</v>
      </c>
      <c r="J122" s="77">
        <v>0.26600000000000001</v>
      </c>
      <c r="K122" s="5" t="s">
        <v>202</v>
      </c>
    </row>
    <row r="123" spans="1:11" ht="14.45" customHeight="1" x14ac:dyDescent="0.25">
      <c r="A123" s="21" t="s">
        <v>207</v>
      </c>
      <c r="B123" s="65">
        <v>29.81</v>
      </c>
      <c r="C123" s="63">
        <v>29.83</v>
      </c>
      <c r="D123" s="63">
        <v>30</v>
      </c>
      <c r="E123" s="63">
        <v>29.73</v>
      </c>
      <c r="F123" s="63">
        <v>29.56</v>
      </c>
      <c r="G123" s="63">
        <v>29.62</v>
      </c>
      <c r="H123" s="63">
        <v>29.77</v>
      </c>
      <c r="I123" s="63">
        <v>29.9</v>
      </c>
      <c r="J123" s="63">
        <v>29.9</v>
      </c>
      <c r="K123" s="5" t="s">
        <v>202</v>
      </c>
    </row>
    <row r="124" spans="1:11" ht="14.45" customHeight="1" x14ac:dyDescent="0.25">
      <c r="A124" s="24" t="s">
        <v>208</v>
      </c>
      <c r="B124" s="63"/>
      <c r="C124" s="63"/>
      <c r="D124" s="63"/>
      <c r="E124" s="63"/>
      <c r="F124" s="63"/>
      <c r="G124" s="63"/>
      <c r="H124" s="63"/>
      <c r="I124" s="63"/>
      <c r="J124" s="63"/>
      <c r="K124" s="5" t="s">
        <v>209</v>
      </c>
    </row>
    <row r="125" spans="1:11" ht="14.45" customHeight="1" x14ac:dyDescent="0.25">
      <c r="A125" s="4" t="s">
        <v>210</v>
      </c>
      <c r="B125" s="63">
        <v>302.3</v>
      </c>
      <c r="C125" s="63">
        <v>385</v>
      </c>
      <c r="D125" s="63">
        <v>352</v>
      </c>
      <c r="E125" s="63">
        <v>339.6</v>
      </c>
      <c r="F125" s="63">
        <v>335.1</v>
      </c>
      <c r="G125" s="63">
        <v>346.6</v>
      </c>
      <c r="H125" s="63">
        <v>374</v>
      </c>
      <c r="I125" s="63">
        <v>339.1</v>
      </c>
      <c r="J125" s="63">
        <v>395.3</v>
      </c>
      <c r="K125" s="5" t="s">
        <v>211</v>
      </c>
    </row>
    <row r="126" spans="1:11" ht="14.45" customHeight="1" x14ac:dyDescent="0.25">
      <c r="A126" s="4" t="s">
        <v>212</v>
      </c>
      <c r="B126" s="63">
        <v>227</v>
      </c>
      <c r="C126" s="63">
        <v>351.5</v>
      </c>
      <c r="D126" s="63">
        <v>294.5</v>
      </c>
      <c r="E126" s="63">
        <v>240.2</v>
      </c>
      <c r="F126" s="63">
        <v>214.7</v>
      </c>
      <c r="G126" s="63">
        <v>266.3</v>
      </c>
      <c r="H126" s="63">
        <v>348.8</v>
      </c>
      <c r="I126" s="63">
        <v>316.8</v>
      </c>
      <c r="J126" s="63">
        <v>316.7</v>
      </c>
      <c r="K126" s="5" t="s">
        <v>213</v>
      </c>
    </row>
    <row r="127" spans="1:11" ht="14.45" customHeight="1" x14ac:dyDescent="0.25">
      <c r="A127" s="4" t="s">
        <v>214</v>
      </c>
      <c r="B127" s="63" t="s">
        <v>12</v>
      </c>
      <c r="C127" s="63" t="s">
        <v>12</v>
      </c>
      <c r="D127" s="63" t="s">
        <v>12</v>
      </c>
      <c r="E127" s="63" t="s">
        <v>12</v>
      </c>
      <c r="F127" s="63" t="s">
        <v>12</v>
      </c>
      <c r="G127" s="63" t="s">
        <v>12</v>
      </c>
      <c r="H127" s="63" t="s">
        <v>12</v>
      </c>
      <c r="I127" s="63" t="s">
        <v>12</v>
      </c>
      <c r="J127" s="63" t="s">
        <v>12</v>
      </c>
      <c r="K127" s="57"/>
    </row>
    <row r="128" spans="1:11" x14ac:dyDescent="0.25">
      <c r="A128" s="4" t="s">
        <v>215</v>
      </c>
      <c r="B128" s="63" t="s">
        <v>87</v>
      </c>
      <c r="C128" s="63" t="s">
        <v>87</v>
      </c>
      <c r="D128" s="63" t="s">
        <v>87</v>
      </c>
      <c r="E128" s="63" t="s">
        <v>87</v>
      </c>
      <c r="F128" s="63" t="s">
        <v>87</v>
      </c>
      <c r="G128" s="63" t="s">
        <v>87</v>
      </c>
      <c r="H128" s="63" t="s">
        <v>87</v>
      </c>
      <c r="I128" s="63" t="s">
        <v>87</v>
      </c>
      <c r="J128" s="63" t="s">
        <v>87</v>
      </c>
      <c r="K128" s="5" t="s">
        <v>191</v>
      </c>
    </row>
    <row r="129" spans="1:11" x14ac:dyDescent="0.25">
      <c r="A129" s="2" t="s">
        <v>216</v>
      </c>
      <c r="B129" s="96" t="s">
        <v>3</v>
      </c>
      <c r="C129" s="96"/>
      <c r="D129" s="96"/>
      <c r="E129" s="96"/>
      <c r="F129" s="96"/>
      <c r="G129" s="96"/>
      <c r="H129" s="96"/>
      <c r="I129" s="96"/>
      <c r="J129" s="96"/>
      <c r="K129" s="3" t="s">
        <v>4</v>
      </c>
    </row>
    <row r="130" spans="1:11" x14ac:dyDescent="0.25">
      <c r="A130" s="4" t="s">
        <v>217</v>
      </c>
      <c r="B130" s="63">
        <v>7.61</v>
      </c>
      <c r="C130" s="63">
        <v>2.0099999999999998</v>
      </c>
      <c r="D130" s="63">
        <v>1.87</v>
      </c>
      <c r="E130" s="63">
        <v>3.1</v>
      </c>
      <c r="F130" s="63">
        <v>3.8</v>
      </c>
      <c r="G130" s="63">
        <v>3.09</v>
      </c>
      <c r="H130" s="63">
        <v>3.7</v>
      </c>
      <c r="I130" s="63">
        <v>3.08</v>
      </c>
      <c r="J130" s="63">
        <v>1.93</v>
      </c>
      <c r="K130" s="5" t="s">
        <v>178</v>
      </c>
    </row>
    <row r="131" spans="1:11" x14ac:dyDescent="0.25">
      <c r="A131" s="4" t="s">
        <v>218</v>
      </c>
      <c r="B131" s="95" t="s">
        <v>12</v>
      </c>
      <c r="C131" s="95"/>
      <c r="D131" s="95"/>
      <c r="E131" s="95"/>
      <c r="F131" s="10" t="s">
        <v>56</v>
      </c>
      <c r="G131" s="114" t="s">
        <v>103</v>
      </c>
      <c r="H131" s="115"/>
      <c r="I131" s="115"/>
      <c r="J131" s="116"/>
      <c r="K131" s="16"/>
    </row>
    <row r="132" spans="1:11" x14ac:dyDescent="0.25">
      <c r="A132" s="4" t="s">
        <v>219</v>
      </c>
      <c r="B132" s="95" t="s">
        <v>87</v>
      </c>
      <c r="C132" s="95"/>
      <c r="D132" s="95"/>
      <c r="E132" s="95"/>
      <c r="F132" s="10" t="s">
        <v>56</v>
      </c>
      <c r="G132" s="114" t="s">
        <v>103</v>
      </c>
      <c r="H132" s="115"/>
      <c r="I132" s="115"/>
      <c r="J132" s="116"/>
      <c r="K132" s="16"/>
    </row>
    <row r="133" spans="1:11" x14ac:dyDescent="0.25">
      <c r="A133" s="4" t="s">
        <v>220</v>
      </c>
      <c r="B133" s="95" t="s">
        <v>12</v>
      </c>
      <c r="C133" s="95"/>
      <c r="D133" s="95"/>
      <c r="E133" s="95"/>
      <c r="F133" s="10" t="s">
        <v>56</v>
      </c>
      <c r="G133" s="114">
        <v>19</v>
      </c>
      <c r="H133" s="115"/>
      <c r="I133" s="115"/>
      <c r="J133" s="116"/>
      <c r="K133" s="16"/>
    </row>
    <row r="134" spans="1:11" x14ac:dyDescent="0.25">
      <c r="A134" s="2" t="s">
        <v>221</v>
      </c>
      <c r="B134" s="96" t="s">
        <v>3</v>
      </c>
      <c r="C134" s="96"/>
      <c r="D134" s="96"/>
      <c r="E134" s="96"/>
      <c r="F134" s="96"/>
      <c r="G134" s="96"/>
      <c r="H134" s="96"/>
      <c r="I134" s="96"/>
      <c r="J134" s="96"/>
      <c r="K134" s="3" t="s">
        <v>4</v>
      </c>
    </row>
    <row r="135" spans="1:11" ht="15" customHeight="1" x14ac:dyDescent="0.25">
      <c r="A135" s="11" t="s">
        <v>222</v>
      </c>
      <c r="B135" s="69" t="str">
        <f t="shared" ref="B135:J135" si="1">IF(B103&lt;&gt;"",B103,"")</f>
        <v>Cat II</v>
      </c>
      <c r="C135" s="69" t="str">
        <f t="shared" si="1"/>
        <v>Cat IV</v>
      </c>
      <c r="D135" s="69" t="str">
        <f t="shared" si="1"/>
        <v>Cat III</v>
      </c>
      <c r="E135" s="69" t="str">
        <f t="shared" si="1"/>
        <v>Cat II</v>
      </c>
      <c r="F135" s="69" t="str">
        <f t="shared" si="1"/>
        <v>Cat II</v>
      </c>
      <c r="G135" s="69" t="str">
        <f t="shared" si="1"/>
        <v>Cat II</v>
      </c>
      <c r="H135" s="69" t="str">
        <f t="shared" si="1"/>
        <v>Cat IV</v>
      </c>
      <c r="I135" s="69" t="str">
        <f t="shared" si="1"/>
        <v>Cat III</v>
      </c>
      <c r="J135" s="69" t="str">
        <f t="shared" si="1"/>
        <v>Cat II</v>
      </c>
      <c r="K135" s="42"/>
    </row>
    <row r="136" spans="1:11" ht="15" customHeight="1" x14ac:dyDescent="0.25">
      <c r="A136" s="4" t="s">
        <v>223</v>
      </c>
      <c r="B136" s="63" t="s">
        <v>12</v>
      </c>
      <c r="C136" s="63" t="s">
        <v>12</v>
      </c>
      <c r="D136" s="63" t="s">
        <v>12</v>
      </c>
      <c r="E136" s="63" t="s">
        <v>12</v>
      </c>
      <c r="F136" s="63" t="s">
        <v>12</v>
      </c>
      <c r="G136" s="63" t="s">
        <v>12</v>
      </c>
      <c r="H136" s="63" t="s">
        <v>12</v>
      </c>
      <c r="I136" s="63" t="s">
        <v>12</v>
      </c>
      <c r="J136" s="63" t="s">
        <v>12</v>
      </c>
      <c r="K136" s="42" t="s">
        <v>224</v>
      </c>
    </row>
    <row r="137" spans="1:11" ht="15" customHeight="1" x14ac:dyDescent="0.25">
      <c r="A137" s="43" t="s">
        <v>225</v>
      </c>
      <c r="B137" s="95" t="s">
        <v>12</v>
      </c>
      <c r="C137" s="95"/>
      <c r="D137" s="95"/>
      <c r="E137" s="95"/>
      <c r="F137" s="95"/>
      <c r="G137" s="95"/>
      <c r="H137" s="95"/>
      <c r="I137" s="10" t="s">
        <v>56</v>
      </c>
      <c r="J137" s="63">
        <v>12</v>
      </c>
      <c r="K137" s="30"/>
    </row>
    <row r="138" spans="1:11" ht="15" customHeight="1" x14ac:dyDescent="0.25">
      <c r="A138" s="4" t="s">
        <v>226</v>
      </c>
      <c r="B138" s="95" t="s">
        <v>12</v>
      </c>
      <c r="C138" s="95"/>
      <c r="D138" s="95"/>
      <c r="E138" s="95"/>
      <c r="F138" s="95"/>
      <c r="G138" s="95"/>
      <c r="H138" s="95"/>
      <c r="I138" s="10" t="s">
        <v>56</v>
      </c>
      <c r="J138" s="63">
        <v>9</v>
      </c>
      <c r="K138" s="5"/>
    </row>
    <row r="139" spans="1:11" x14ac:dyDescent="0.25">
      <c r="A139" s="2" t="s">
        <v>227</v>
      </c>
      <c r="B139" s="96" t="s">
        <v>3</v>
      </c>
      <c r="C139" s="96"/>
      <c r="D139" s="96"/>
      <c r="E139" s="96"/>
      <c r="F139" s="96"/>
      <c r="G139" s="96"/>
      <c r="H139" s="96"/>
      <c r="I139" s="96"/>
      <c r="J139" s="96"/>
      <c r="K139" s="3" t="s">
        <v>4</v>
      </c>
    </row>
    <row r="140" spans="1:11" ht="14.45" customHeight="1" x14ac:dyDescent="0.25">
      <c r="A140" s="4" t="s">
        <v>228</v>
      </c>
      <c r="B140" s="95" t="s">
        <v>229</v>
      </c>
      <c r="C140" s="95"/>
      <c r="D140" s="95"/>
      <c r="E140" s="95"/>
      <c r="F140" s="95"/>
      <c r="G140" s="95"/>
      <c r="H140" s="95"/>
      <c r="I140" s="10" t="s">
        <v>56</v>
      </c>
      <c r="J140" s="63">
        <v>17</v>
      </c>
      <c r="K140" s="5"/>
    </row>
    <row r="141" spans="1:11" x14ac:dyDescent="0.25">
      <c r="A141" s="4" t="s">
        <v>230</v>
      </c>
      <c r="B141" s="63">
        <v>20</v>
      </c>
      <c r="C141" s="63">
        <v>20</v>
      </c>
      <c r="D141" s="63">
        <v>20</v>
      </c>
      <c r="E141" s="63">
        <v>20</v>
      </c>
      <c r="F141" s="63">
        <v>20</v>
      </c>
      <c r="G141" s="63">
        <v>20</v>
      </c>
      <c r="H141" s="63">
        <v>20</v>
      </c>
      <c r="I141" s="63">
        <v>20</v>
      </c>
      <c r="J141" s="63">
        <v>20</v>
      </c>
      <c r="K141" s="5" t="s">
        <v>231</v>
      </c>
    </row>
    <row r="142" spans="1:11" x14ac:dyDescent="0.25">
      <c r="A142" s="4" t="s">
        <v>232</v>
      </c>
      <c r="B142" s="63">
        <v>6.46</v>
      </c>
      <c r="C142" s="63">
        <v>6.49</v>
      </c>
      <c r="D142" s="63">
        <v>6.56</v>
      </c>
      <c r="E142" s="63">
        <v>6.49</v>
      </c>
      <c r="F142" s="63">
        <v>6.79</v>
      </c>
      <c r="G142" s="63">
        <v>6.62</v>
      </c>
      <c r="H142" s="63">
        <v>6.88</v>
      </c>
      <c r="I142" s="63">
        <v>6.67</v>
      </c>
      <c r="J142" s="63">
        <v>6.45</v>
      </c>
      <c r="K142" s="5" t="s">
        <v>233</v>
      </c>
    </row>
    <row r="143" spans="1:11" x14ac:dyDescent="0.25">
      <c r="A143" s="4" t="s">
        <v>234</v>
      </c>
      <c r="B143" s="77">
        <v>0.21</v>
      </c>
      <c r="C143" s="77">
        <v>0.20399999999999999</v>
      </c>
      <c r="D143" s="77">
        <v>0.20200000000000001</v>
      </c>
      <c r="E143" s="77">
        <v>0.21299999999999999</v>
      </c>
      <c r="F143" s="77">
        <v>0.21299999999999999</v>
      </c>
      <c r="G143" s="77">
        <v>0.223</v>
      </c>
      <c r="H143" s="77">
        <v>0.23499999999999999</v>
      </c>
      <c r="I143" s="77">
        <v>0.22</v>
      </c>
      <c r="J143" s="77">
        <v>0.21299999999999999</v>
      </c>
      <c r="K143" s="5" t="s">
        <v>202</v>
      </c>
    </row>
    <row r="144" spans="1:11" x14ac:dyDescent="0.25">
      <c r="A144" s="4" t="s">
        <v>235</v>
      </c>
      <c r="B144" s="77">
        <v>0.24099999999999999</v>
      </c>
      <c r="C144" s="77">
        <v>0.24099999999999999</v>
      </c>
      <c r="D144" s="77">
        <v>0.23400000000000001</v>
      </c>
      <c r="E144" s="77">
        <v>0.249</v>
      </c>
      <c r="F144" s="77">
        <v>0.24299999999999999</v>
      </c>
      <c r="G144" s="77">
        <v>0.246</v>
      </c>
      <c r="H144" s="77">
        <v>0.249</v>
      </c>
      <c r="I144" s="77">
        <v>0.248</v>
      </c>
      <c r="J144" s="77">
        <v>0.24299999999999999</v>
      </c>
      <c r="K144" s="5" t="s">
        <v>233</v>
      </c>
    </row>
    <row r="145" spans="1:11" x14ac:dyDescent="0.25">
      <c r="A145" s="44" t="s">
        <v>236</v>
      </c>
      <c r="B145" s="77">
        <v>0.191</v>
      </c>
      <c r="C145" s="77">
        <v>0.20300000000000001</v>
      </c>
      <c r="D145" s="77">
        <v>0.191</v>
      </c>
      <c r="E145" s="77">
        <v>0.20499999999999999</v>
      </c>
      <c r="F145" s="78">
        <v>0.191</v>
      </c>
      <c r="G145" s="78">
        <v>0.191</v>
      </c>
      <c r="H145" s="78">
        <v>0.21099999999999999</v>
      </c>
      <c r="I145" s="78">
        <v>0.19700000000000001</v>
      </c>
      <c r="J145" s="78">
        <v>0.19</v>
      </c>
      <c r="K145" s="5" t="s">
        <v>233</v>
      </c>
    </row>
    <row r="146" spans="1:11" x14ac:dyDescent="0.25">
      <c r="A146" s="39" t="s">
        <v>237</v>
      </c>
      <c r="B146" s="72"/>
      <c r="C146" s="72"/>
      <c r="D146" s="72"/>
      <c r="E146" s="72"/>
      <c r="F146" s="72"/>
      <c r="G146" s="72"/>
      <c r="H146" s="72"/>
      <c r="I146" s="72"/>
      <c r="J146" s="72"/>
      <c r="K146" s="5" t="s">
        <v>193</v>
      </c>
    </row>
    <row r="147" spans="1:11" x14ac:dyDescent="0.25">
      <c r="A147" s="39" t="s">
        <v>238</v>
      </c>
      <c r="B147" s="70"/>
      <c r="C147" s="70"/>
      <c r="D147" s="70"/>
      <c r="E147" s="70"/>
      <c r="F147" s="70"/>
      <c r="G147" s="70"/>
      <c r="H147" s="70"/>
      <c r="I147" s="70"/>
      <c r="J147" s="70"/>
      <c r="K147" s="5" t="s">
        <v>193</v>
      </c>
    </row>
    <row r="148" spans="1:11" x14ac:dyDescent="0.25">
      <c r="A148" s="45" t="s">
        <v>239</v>
      </c>
      <c r="B148" s="79">
        <v>0.20399999999999999</v>
      </c>
      <c r="C148" s="79">
        <v>0.21299999999999999</v>
      </c>
      <c r="D148" s="79">
        <v>0.217</v>
      </c>
      <c r="E148" s="79">
        <v>0.22500000000000001</v>
      </c>
      <c r="F148" s="79">
        <v>0.20399999999999999</v>
      </c>
      <c r="G148" s="79">
        <v>0.21199999999999999</v>
      </c>
      <c r="H148" s="79">
        <v>0.22500000000000001</v>
      </c>
      <c r="I148" s="79">
        <v>0.21299999999999999</v>
      </c>
      <c r="J148" s="79">
        <v>0.22</v>
      </c>
      <c r="K148" s="5" t="s">
        <v>233</v>
      </c>
    </row>
    <row r="149" spans="1:11" x14ac:dyDescent="0.25">
      <c r="A149" s="45" t="s">
        <v>240</v>
      </c>
      <c r="B149" s="72" t="s">
        <v>229</v>
      </c>
      <c r="C149" s="72" t="s">
        <v>229</v>
      </c>
      <c r="D149" s="72" t="s">
        <v>229</v>
      </c>
      <c r="E149" s="72" t="s">
        <v>229</v>
      </c>
      <c r="F149" s="72" t="s">
        <v>229</v>
      </c>
      <c r="G149" s="72" t="s">
        <v>229</v>
      </c>
      <c r="H149" s="72" t="s">
        <v>229</v>
      </c>
      <c r="I149" s="72" t="s">
        <v>229</v>
      </c>
      <c r="J149" s="72" t="s">
        <v>229</v>
      </c>
      <c r="K149" s="5" t="s">
        <v>241</v>
      </c>
    </row>
    <row r="150" spans="1:11" x14ac:dyDescent="0.25">
      <c r="A150" s="11" t="s">
        <v>242</v>
      </c>
      <c r="B150" s="111" t="str" cm="1">
        <f t="array" ref="B150">IF(COUNTIF(B26:J26,"&lt;&gt;")&lt;=1,
   "",
   IF(SUMPRODUCT(--(B26:J26&lt;&gt;""), --(B141:J141="")) &gt; 0,
      "data is missing",
      IF(SUMPRODUCT(--(B26:J26&lt;&gt;""), --((B141:J141="nr") + (B141:J141="not reported"))) &gt; 0,
         "not reported",
         IF(COUNTIFS(B26:J26,"&lt;&gt;",B141:J141,INDEX(B141:J141,MATCH(TRUE,INDEX(B26:J26&lt;&gt;"",0),0))) = COUNTIF(B26:J26,"&lt;&gt;"),
            "no",
            "yes"))))</f>
        <v>no</v>
      </c>
      <c r="C150" s="112"/>
      <c r="D150" s="112"/>
      <c r="E150" s="112"/>
      <c r="F150" s="112"/>
      <c r="G150" s="112"/>
      <c r="H150" s="113"/>
      <c r="I150" s="10" t="s">
        <v>56</v>
      </c>
      <c r="J150" s="63"/>
      <c r="K150" s="5"/>
    </row>
    <row r="151" spans="1:11" x14ac:dyDescent="0.25">
      <c r="A151" s="2" t="s">
        <v>243</v>
      </c>
      <c r="B151" s="96" t="s">
        <v>3</v>
      </c>
      <c r="C151" s="96"/>
      <c r="D151" s="96"/>
      <c r="E151" s="96"/>
      <c r="F151" s="96"/>
      <c r="G151" s="96"/>
      <c r="H151" s="96"/>
      <c r="I151" s="96"/>
      <c r="J151" s="96"/>
      <c r="K151" s="3" t="s">
        <v>4</v>
      </c>
    </row>
    <row r="152" spans="1:11" ht="14.45" customHeight="1" x14ac:dyDescent="0.25">
      <c r="A152" s="4" t="s">
        <v>244</v>
      </c>
      <c r="B152" s="74">
        <v>2.7E-2</v>
      </c>
      <c r="C152" s="74">
        <v>7.2999999999999995E-2</v>
      </c>
      <c r="D152" s="74">
        <v>2.7E-2</v>
      </c>
      <c r="E152" s="74">
        <v>9.8000000000000004E-2</v>
      </c>
      <c r="F152" s="74">
        <v>8.0000000000000002E-3</v>
      </c>
      <c r="G152" s="74">
        <v>4.5999999999999999E-2</v>
      </c>
      <c r="H152" s="74">
        <v>2.5000000000000001E-2</v>
      </c>
      <c r="I152" s="74">
        <v>4.7E-2</v>
      </c>
      <c r="J152" s="74">
        <v>2.5000000000000001E-2</v>
      </c>
      <c r="K152" s="5" t="s">
        <v>178</v>
      </c>
    </row>
    <row r="153" spans="1:11" ht="14.45" customHeight="1" x14ac:dyDescent="0.25">
      <c r="A153" s="4" t="s">
        <v>245</v>
      </c>
      <c r="B153" s="63">
        <v>0.04</v>
      </c>
      <c r="C153" s="63">
        <v>0.03</v>
      </c>
      <c r="D153" s="63">
        <v>0.02</v>
      </c>
      <c r="E153" s="63">
        <v>0.05</v>
      </c>
      <c r="F153" s="63">
        <v>0.01</v>
      </c>
      <c r="G153" s="63">
        <v>0.04</v>
      </c>
      <c r="H153" s="63">
        <v>0.01</v>
      </c>
      <c r="I153" s="63">
        <v>0.04</v>
      </c>
      <c r="J153" s="63">
        <v>0.02</v>
      </c>
      <c r="K153" s="5" t="s">
        <v>178</v>
      </c>
    </row>
    <row r="154" spans="1:11" ht="14.45" customHeight="1" x14ac:dyDescent="0.25">
      <c r="A154" s="4" t="s">
        <v>246</v>
      </c>
      <c r="B154" s="63" t="s">
        <v>87</v>
      </c>
      <c r="C154" s="63" t="s">
        <v>87</v>
      </c>
      <c r="D154" s="63" t="s">
        <v>87</v>
      </c>
      <c r="E154" s="63" t="s">
        <v>87</v>
      </c>
      <c r="F154" s="63" t="s">
        <v>87</v>
      </c>
      <c r="G154" s="63" t="s">
        <v>87</v>
      </c>
      <c r="H154" s="63" t="s">
        <v>87</v>
      </c>
      <c r="I154" s="63" t="s">
        <v>87</v>
      </c>
      <c r="J154" s="63" t="s">
        <v>87</v>
      </c>
      <c r="K154" s="5" t="s">
        <v>247</v>
      </c>
    </row>
    <row r="155" spans="1:11" ht="14.45" customHeight="1" x14ac:dyDescent="0.25">
      <c r="A155" s="4" t="s">
        <v>248</v>
      </c>
      <c r="B155" s="95" t="s">
        <v>249</v>
      </c>
      <c r="C155" s="95"/>
      <c r="D155" s="95"/>
      <c r="E155" s="95"/>
      <c r="F155" s="95"/>
      <c r="G155" s="95"/>
      <c r="H155" s="95"/>
      <c r="I155" s="10" t="s">
        <v>56</v>
      </c>
      <c r="J155" s="75">
        <v>374</v>
      </c>
      <c r="K155" s="22"/>
    </row>
    <row r="156" spans="1:11" ht="14.45" customHeight="1" x14ac:dyDescent="0.25">
      <c r="A156" s="4" t="s">
        <v>250</v>
      </c>
      <c r="B156" s="99"/>
      <c r="C156" s="105"/>
      <c r="D156" s="105"/>
      <c r="E156" s="105"/>
      <c r="F156" s="105"/>
      <c r="G156" s="105"/>
      <c r="H156" s="100"/>
      <c r="I156" s="8" t="s">
        <v>56</v>
      </c>
      <c r="J156" s="76"/>
      <c r="K156" s="22" t="s">
        <v>88</v>
      </c>
    </row>
    <row r="157" spans="1:11" ht="14.45" customHeight="1" x14ac:dyDescent="0.25">
      <c r="A157" s="4" t="s">
        <v>251</v>
      </c>
      <c r="B157" s="95" t="s">
        <v>87</v>
      </c>
      <c r="C157" s="95"/>
      <c r="D157" s="95"/>
      <c r="E157" s="95"/>
      <c r="F157" s="95"/>
      <c r="G157" s="95"/>
      <c r="H157" s="95"/>
      <c r="I157" s="8" t="s">
        <v>56</v>
      </c>
      <c r="J157" s="22" t="s">
        <v>115</v>
      </c>
      <c r="K157" s="58"/>
    </row>
    <row r="158" spans="1:11" ht="14.45" customHeight="1" x14ac:dyDescent="0.25">
      <c r="A158" s="4" t="s">
        <v>252</v>
      </c>
      <c r="B158" s="64">
        <v>9.5</v>
      </c>
      <c r="C158" s="64">
        <v>9.3000000000000007</v>
      </c>
      <c r="D158" s="64">
        <v>9.5</v>
      </c>
      <c r="E158" s="64">
        <v>9.4</v>
      </c>
      <c r="F158" s="64">
        <v>10.6</v>
      </c>
      <c r="G158" s="64">
        <v>10.6</v>
      </c>
      <c r="H158" s="64">
        <v>10.5</v>
      </c>
      <c r="I158" s="64">
        <v>10.7</v>
      </c>
      <c r="J158" s="64">
        <v>10.8</v>
      </c>
      <c r="K158" s="5" t="s">
        <v>178</v>
      </c>
    </row>
    <row r="159" spans="1:11" ht="14.45" customHeight="1" x14ac:dyDescent="0.25">
      <c r="A159" s="4" t="s">
        <v>253</v>
      </c>
      <c r="B159" s="64" t="s">
        <v>254</v>
      </c>
      <c r="C159" s="64" t="s">
        <v>254</v>
      </c>
      <c r="D159" s="64" t="s">
        <v>254</v>
      </c>
      <c r="E159" s="64" t="s">
        <v>254</v>
      </c>
      <c r="F159" s="64" t="s">
        <v>254</v>
      </c>
      <c r="G159" s="64" t="s">
        <v>254</v>
      </c>
      <c r="H159" s="64" t="s">
        <v>254</v>
      </c>
      <c r="I159" s="64" t="s">
        <v>254</v>
      </c>
      <c r="J159" s="64" t="s">
        <v>254</v>
      </c>
      <c r="K159" s="5" t="s">
        <v>255</v>
      </c>
    </row>
    <row r="160" spans="1:11" ht="14.45" customHeight="1" x14ac:dyDescent="0.25">
      <c r="A160" s="4" t="s">
        <v>256</v>
      </c>
      <c r="B160" s="64" t="s">
        <v>254</v>
      </c>
      <c r="C160" s="64" t="s">
        <v>254</v>
      </c>
      <c r="D160" s="64" t="s">
        <v>254</v>
      </c>
      <c r="E160" s="64" t="s">
        <v>254</v>
      </c>
      <c r="F160" s="64" t="s">
        <v>254</v>
      </c>
      <c r="G160" s="64" t="s">
        <v>254</v>
      </c>
      <c r="H160" s="64" t="s">
        <v>254</v>
      </c>
      <c r="I160" s="64" t="s">
        <v>254</v>
      </c>
      <c r="J160" s="64" t="s">
        <v>254</v>
      </c>
      <c r="K160" s="5" t="s">
        <v>257</v>
      </c>
    </row>
    <row r="161" spans="1:11" ht="14.45" customHeight="1" x14ac:dyDescent="0.25">
      <c r="A161" s="4" t="s">
        <v>258</v>
      </c>
      <c r="B161" s="64" t="s">
        <v>254</v>
      </c>
      <c r="C161" s="64" t="s">
        <v>254</v>
      </c>
      <c r="D161" s="64" t="s">
        <v>254</v>
      </c>
      <c r="E161" s="64" t="s">
        <v>254</v>
      </c>
      <c r="F161" s="64" t="s">
        <v>254</v>
      </c>
      <c r="G161" s="64" t="s">
        <v>254</v>
      </c>
      <c r="H161" s="64" t="s">
        <v>254</v>
      </c>
      <c r="I161" s="64" t="s">
        <v>254</v>
      </c>
      <c r="J161" s="64" t="s">
        <v>254</v>
      </c>
      <c r="K161" s="5" t="s">
        <v>255</v>
      </c>
    </row>
    <row r="162" spans="1:11" ht="14.45" customHeight="1" x14ac:dyDescent="0.25">
      <c r="A162" s="4" t="s">
        <v>259</v>
      </c>
      <c r="B162" s="64"/>
      <c r="C162" s="64"/>
      <c r="D162" s="64"/>
      <c r="E162" s="64"/>
      <c r="F162" s="64"/>
      <c r="G162" s="64"/>
      <c r="H162" s="64"/>
      <c r="I162" s="64"/>
      <c r="J162" s="64"/>
      <c r="K162" s="5" t="s">
        <v>357</v>
      </c>
    </row>
    <row r="163" spans="1:11" ht="14.45" customHeight="1" x14ac:dyDescent="0.25">
      <c r="A163" s="4" t="s">
        <v>260</v>
      </c>
      <c r="B163" s="64"/>
      <c r="C163" s="64"/>
      <c r="D163" s="64"/>
      <c r="E163" s="64"/>
      <c r="F163" s="64"/>
      <c r="G163" s="64"/>
      <c r="H163" s="64"/>
      <c r="I163" s="64"/>
      <c r="J163" s="64"/>
      <c r="K163" s="5" t="s">
        <v>357</v>
      </c>
    </row>
    <row r="164" spans="1:11" ht="14.45" customHeight="1" x14ac:dyDescent="0.25">
      <c r="A164" s="4" t="s">
        <v>261</v>
      </c>
      <c r="B164" s="64"/>
      <c r="C164" s="64"/>
      <c r="D164" s="64"/>
      <c r="E164" s="64"/>
      <c r="F164" s="64"/>
      <c r="G164" s="64"/>
      <c r="H164" s="64"/>
      <c r="I164" s="64"/>
      <c r="J164" s="64"/>
      <c r="K164" s="5" t="s">
        <v>357</v>
      </c>
    </row>
    <row r="165" spans="1:11" ht="14.45" customHeight="1" x14ac:dyDescent="0.25">
      <c r="A165" s="4" t="s">
        <v>262</v>
      </c>
      <c r="B165" s="64"/>
      <c r="C165" s="64"/>
      <c r="D165" s="64"/>
      <c r="E165" s="64"/>
      <c r="F165" s="64"/>
      <c r="G165" s="64"/>
      <c r="H165" s="64"/>
      <c r="I165" s="64"/>
      <c r="J165" s="64"/>
      <c r="K165" s="5" t="s">
        <v>357</v>
      </c>
    </row>
    <row r="166" spans="1:11" ht="14.45" customHeight="1" x14ac:dyDescent="0.25">
      <c r="A166" s="4" t="s">
        <v>263</v>
      </c>
      <c r="B166" s="64" t="s">
        <v>87</v>
      </c>
      <c r="C166" s="64" t="s">
        <v>87</v>
      </c>
      <c r="D166" s="64" t="s">
        <v>87</v>
      </c>
      <c r="E166" s="64" t="s">
        <v>87</v>
      </c>
      <c r="F166" s="64" t="s">
        <v>87</v>
      </c>
      <c r="G166" s="64" t="s">
        <v>87</v>
      </c>
      <c r="H166" s="64" t="s">
        <v>87</v>
      </c>
      <c r="I166" s="64" t="s">
        <v>87</v>
      </c>
      <c r="J166" s="64" t="s">
        <v>87</v>
      </c>
      <c r="K166" s="5" t="s">
        <v>247</v>
      </c>
    </row>
    <row r="167" spans="1:11" ht="14.45" customHeight="1" x14ac:dyDescent="0.25">
      <c r="A167" s="4" t="s">
        <v>264</v>
      </c>
      <c r="B167" s="64" t="s">
        <v>12</v>
      </c>
      <c r="C167" s="64" t="s">
        <v>12</v>
      </c>
      <c r="D167" s="64" t="s">
        <v>12</v>
      </c>
      <c r="E167" s="64" t="s">
        <v>12</v>
      </c>
      <c r="F167" s="64" t="s">
        <v>12</v>
      </c>
      <c r="G167" s="64" t="s">
        <v>12</v>
      </c>
      <c r="H167" s="64" t="s">
        <v>12</v>
      </c>
      <c r="I167" s="64" t="s">
        <v>12</v>
      </c>
      <c r="J167" s="64" t="s">
        <v>12</v>
      </c>
      <c r="K167" s="5" t="s">
        <v>247</v>
      </c>
    </row>
    <row r="168" spans="1:11" ht="14.45" customHeight="1" x14ac:dyDescent="0.25">
      <c r="A168" s="4" t="s">
        <v>265</v>
      </c>
      <c r="B168" s="64" t="s">
        <v>12</v>
      </c>
      <c r="C168" s="64" t="s">
        <v>12</v>
      </c>
      <c r="D168" s="64" t="s">
        <v>12</v>
      </c>
      <c r="E168" s="64" t="s">
        <v>12</v>
      </c>
      <c r="F168" s="64" t="s">
        <v>12</v>
      </c>
      <c r="G168" s="64" t="s">
        <v>12</v>
      </c>
      <c r="H168" s="64" t="s">
        <v>12</v>
      </c>
      <c r="I168" s="64" t="s">
        <v>12</v>
      </c>
      <c r="J168" s="64" t="s">
        <v>12</v>
      </c>
      <c r="K168" s="5" t="s">
        <v>266</v>
      </c>
    </row>
    <row r="169" spans="1:11" x14ac:dyDescent="0.25">
      <c r="A169" s="46" t="s">
        <v>267</v>
      </c>
      <c r="B169" s="96" t="s">
        <v>3</v>
      </c>
      <c r="C169" s="96"/>
      <c r="D169" s="96"/>
      <c r="E169" s="96"/>
      <c r="F169" s="96"/>
      <c r="G169" s="96"/>
      <c r="H169" s="96"/>
      <c r="I169" s="96"/>
      <c r="J169" s="96"/>
      <c r="K169" s="3" t="s">
        <v>4</v>
      </c>
    </row>
    <row r="170" spans="1:11" ht="14.45" customHeight="1" x14ac:dyDescent="0.25">
      <c r="A170" s="39" t="s">
        <v>268</v>
      </c>
      <c r="B170" s="108">
        <v>6</v>
      </c>
      <c r="C170" s="109"/>
      <c r="D170" s="109"/>
      <c r="E170" s="109"/>
      <c r="F170" s="109"/>
      <c r="G170" s="109"/>
      <c r="H170" s="110"/>
      <c r="I170" s="47" t="s">
        <v>56</v>
      </c>
      <c r="J170" s="73">
        <v>336</v>
      </c>
      <c r="K170" s="59" t="s">
        <v>269</v>
      </c>
    </row>
    <row r="171" spans="1:11" ht="14.45" customHeight="1" x14ac:dyDescent="0.25">
      <c r="A171" s="39" t="s">
        <v>270</v>
      </c>
      <c r="B171" s="110"/>
      <c r="C171" s="104"/>
      <c r="D171" s="104"/>
      <c r="E171" s="104"/>
      <c r="F171" s="104"/>
      <c r="G171" s="104"/>
      <c r="H171" s="104"/>
      <c r="I171" s="47" t="s">
        <v>56</v>
      </c>
      <c r="J171" s="73"/>
      <c r="K171" s="60" t="s">
        <v>88</v>
      </c>
    </row>
    <row r="172" spans="1:11" ht="14.45" customHeight="1" x14ac:dyDescent="0.25">
      <c r="A172" s="39" t="s">
        <v>271</v>
      </c>
      <c r="B172" s="110"/>
      <c r="C172" s="104"/>
      <c r="D172" s="104"/>
      <c r="E172" s="104"/>
      <c r="F172" s="104"/>
      <c r="G172" s="104"/>
      <c r="H172" s="104"/>
      <c r="I172" s="47" t="s">
        <v>56</v>
      </c>
      <c r="J172" s="73"/>
      <c r="K172" s="60" t="s">
        <v>88</v>
      </c>
    </row>
    <row r="173" spans="1:11" ht="14.45" customHeight="1" x14ac:dyDescent="0.25">
      <c r="A173" s="39" t="s">
        <v>272</v>
      </c>
      <c r="B173" s="110" t="s">
        <v>67</v>
      </c>
      <c r="C173" s="104"/>
      <c r="D173" s="104"/>
      <c r="E173" s="104"/>
      <c r="F173" s="104"/>
      <c r="G173" s="104"/>
      <c r="H173" s="104"/>
      <c r="I173" s="47" t="s">
        <v>56</v>
      </c>
      <c r="J173" s="73"/>
      <c r="K173" s="60"/>
    </row>
    <row r="174" spans="1:11" ht="14.45" customHeight="1" x14ac:dyDescent="0.25">
      <c r="A174" s="39" t="s">
        <v>273</v>
      </c>
      <c r="B174" s="110"/>
      <c r="C174" s="104"/>
      <c r="D174" s="104"/>
      <c r="E174" s="104"/>
      <c r="F174" s="104"/>
      <c r="G174" s="104"/>
      <c r="H174" s="104"/>
      <c r="I174" s="47" t="s">
        <v>56</v>
      </c>
      <c r="J174" s="73"/>
      <c r="K174" s="60" t="s">
        <v>88</v>
      </c>
    </row>
    <row r="175" spans="1:11" ht="14.45" customHeight="1" x14ac:dyDescent="0.25">
      <c r="A175" s="39" t="s">
        <v>274</v>
      </c>
      <c r="B175" s="110" t="s">
        <v>67</v>
      </c>
      <c r="C175" s="104"/>
      <c r="D175" s="104"/>
      <c r="E175" s="104"/>
      <c r="F175" s="104"/>
      <c r="G175" s="104"/>
      <c r="H175" s="104"/>
      <c r="I175" s="47" t="s">
        <v>56</v>
      </c>
      <c r="J175" s="73"/>
      <c r="K175" s="60"/>
    </row>
    <row r="176" spans="1:11" ht="14.45" customHeight="1" x14ac:dyDescent="0.25">
      <c r="A176" s="39" t="s">
        <v>275</v>
      </c>
      <c r="B176" s="110">
        <v>16</v>
      </c>
      <c r="C176" s="104"/>
      <c r="D176" s="104"/>
      <c r="E176" s="104"/>
      <c r="F176" s="104"/>
      <c r="G176" s="104"/>
      <c r="H176" s="104"/>
      <c r="I176" s="47" t="s">
        <v>56</v>
      </c>
      <c r="J176" s="73"/>
      <c r="K176" s="60"/>
    </row>
    <row r="177" spans="1:11" ht="14.45" customHeight="1" x14ac:dyDescent="0.25">
      <c r="A177" s="39" t="s">
        <v>276</v>
      </c>
      <c r="B177" s="110"/>
      <c r="C177" s="104"/>
      <c r="D177" s="104"/>
      <c r="E177" s="104"/>
      <c r="F177" s="104"/>
      <c r="G177" s="104"/>
      <c r="H177" s="104"/>
      <c r="I177" s="47" t="s">
        <v>56</v>
      </c>
      <c r="J177" s="73"/>
      <c r="K177" s="60" t="s">
        <v>88</v>
      </c>
    </row>
    <row r="178" spans="1:11" ht="14.45" customHeight="1" x14ac:dyDescent="0.25">
      <c r="A178" s="39" t="s">
        <v>277</v>
      </c>
      <c r="B178" s="110">
        <v>102</v>
      </c>
      <c r="C178" s="104"/>
      <c r="D178" s="104"/>
      <c r="E178" s="104"/>
      <c r="F178" s="104"/>
      <c r="G178" s="104"/>
      <c r="H178" s="104"/>
      <c r="I178" s="47" t="s">
        <v>56</v>
      </c>
      <c r="J178" s="73">
        <v>12</v>
      </c>
      <c r="K178" s="60"/>
    </row>
    <row r="179" spans="1:11" ht="14.45" customHeight="1" x14ac:dyDescent="0.25">
      <c r="A179" s="39" t="s">
        <v>278</v>
      </c>
      <c r="B179" s="108">
        <v>42</v>
      </c>
      <c r="C179" s="109"/>
      <c r="D179" s="109"/>
      <c r="E179" s="109"/>
      <c r="F179" s="109"/>
      <c r="G179" s="109"/>
      <c r="H179" s="110"/>
      <c r="I179" s="47" t="s">
        <v>56</v>
      </c>
      <c r="J179" s="73">
        <v>12</v>
      </c>
      <c r="K179" s="60"/>
    </row>
    <row r="180" spans="1:11" ht="14.45" customHeight="1" x14ac:dyDescent="0.25">
      <c r="A180" s="39" t="s">
        <v>279</v>
      </c>
      <c r="B180" s="110"/>
      <c r="C180" s="104"/>
      <c r="D180" s="104"/>
      <c r="E180" s="104"/>
      <c r="F180" s="104"/>
      <c r="G180" s="104"/>
      <c r="H180" s="104"/>
      <c r="I180" s="47" t="s">
        <v>56</v>
      </c>
      <c r="J180" s="73"/>
      <c r="K180" s="60" t="s">
        <v>88</v>
      </c>
    </row>
    <row r="181" spans="1:11" ht="14.45" customHeight="1" x14ac:dyDescent="0.25">
      <c r="A181" s="21" t="s">
        <v>280</v>
      </c>
      <c r="B181" s="110" t="s">
        <v>67</v>
      </c>
      <c r="C181" s="104"/>
      <c r="D181" s="104"/>
      <c r="E181" s="104"/>
      <c r="F181" s="104"/>
      <c r="G181" s="104"/>
      <c r="H181" s="104"/>
      <c r="I181" s="47" t="s">
        <v>56</v>
      </c>
      <c r="J181" s="73"/>
      <c r="K181" s="60"/>
    </row>
    <row r="182" spans="1:11" ht="14.45" customHeight="1" x14ac:dyDescent="0.25">
      <c r="A182" s="21" t="s">
        <v>281</v>
      </c>
      <c r="B182" s="110"/>
      <c r="C182" s="104"/>
      <c r="D182" s="104"/>
      <c r="E182" s="104"/>
      <c r="F182" s="104"/>
      <c r="G182" s="104"/>
      <c r="H182" s="104"/>
      <c r="I182" s="47" t="s">
        <v>56</v>
      </c>
      <c r="J182" s="73"/>
      <c r="K182" s="60" t="s">
        <v>88</v>
      </c>
    </row>
    <row r="183" spans="1:11" ht="14.45" customHeight="1" x14ac:dyDescent="0.25">
      <c r="A183" s="21" t="s">
        <v>282</v>
      </c>
      <c r="B183" s="110" t="s">
        <v>67</v>
      </c>
      <c r="C183" s="104"/>
      <c r="D183" s="104"/>
      <c r="E183" s="104"/>
      <c r="F183" s="104"/>
      <c r="G183" s="104"/>
      <c r="H183" s="104"/>
      <c r="I183" s="47" t="s">
        <v>56</v>
      </c>
      <c r="J183" s="73"/>
      <c r="K183" s="60"/>
    </row>
    <row r="184" spans="1:11" ht="27.75" customHeight="1" x14ac:dyDescent="0.25">
      <c r="A184" s="12" t="s">
        <v>283</v>
      </c>
      <c r="B184" s="72">
        <v>450</v>
      </c>
      <c r="C184" s="72">
        <v>450</v>
      </c>
      <c r="D184" s="72">
        <v>462</v>
      </c>
      <c r="E184" s="72">
        <v>798</v>
      </c>
      <c r="F184" s="72">
        <v>1164</v>
      </c>
      <c r="G184" s="72">
        <v>1164</v>
      </c>
      <c r="H184" s="72">
        <v>1176</v>
      </c>
      <c r="I184" s="72">
        <v>1170</v>
      </c>
      <c r="J184" s="72">
        <v>1170</v>
      </c>
      <c r="K184" s="5" t="s">
        <v>358</v>
      </c>
    </row>
    <row r="185" spans="1:11" ht="14.45" customHeight="1" x14ac:dyDescent="0.25">
      <c r="A185" s="12" t="s">
        <v>284</v>
      </c>
      <c r="B185" s="72"/>
      <c r="C185" s="72"/>
      <c r="D185" s="72"/>
      <c r="E185" s="72"/>
      <c r="F185" s="72"/>
      <c r="G185" s="72"/>
      <c r="H185" s="72"/>
      <c r="I185" s="72"/>
      <c r="J185" s="72"/>
      <c r="K185" s="5" t="s">
        <v>193</v>
      </c>
    </row>
    <row r="186" spans="1:11" ht="14.45" customHeight="1" x14ac:dyDescent="0.25">
      <c r="A186" s="12" t="s">
        <v>285</v>
      </c>
      <c r="B186" s="72"/>
      <c r="C186" s="72"/>
      <c r="D186" s="72"/>
      <c r="E186" s="72"/>
      <c r="F186" s="72"/>
      <c r="G186" s="72"/>
      <c r="H186" s="72"/>
      <c r="I186" s="72"/>
      <c r="J186" s="72"/>
      <c r="K186" s="5" t="s">
        <v>193</v>
      </c>
    </row>
    <row r="187" spans="1:11" ht="14.45" customHeight="1" x14ac:dyDescent="0.25">
      <c r="A187" s="48" t="s">
        <v>286</v>
      </c>
      <c r="B187" s="70">
        <v>9.9154613466334168E-2</v>
      </c>
      <c r="C187" s="70">
        <v>0.10401212121212121</v>
      </c>
      <c r="D187" s="70">
        <v>0.10489558232931727</v>
      </c>
      <c r="E187" s="70">
        <v>0.10532640949554896</v>
      </c>
      <c r="F187" s="70">
        <v>0.1084263392857143</v>
      </c>
      <c r="G187" s="70">
        <v>0.10375223880597015</v>
      </c>
      <c r="H187" s="70">
        <v>0.10771511627906977</v>
      </c>
      <c r="I187" s="70">
        <v>0.10700425531914894</v>
      </c>
      <c r="J187" s="70">
        <v>0.10560932944606413</v>
      </c>
      <c r="K187" s="5" t="s">
        <v>255</v>
      </c>
    </row>
    <row r="188" spans="1:11" ht="27.75" customHeight="1" x14ac:dyDescent="0.25">
      <c r="A188" s="21" t="s">
        <v>287</v>
      </c>
      <c r="B188" s="72">
        <v>0.86599999999999999</v>
      </c>
      <c r="C188" s="72">
        <v>0.871</v>
      </c>
      <c r="D188" s="72">
        <v>0.90600000000000003</v>
      </c>
      <c r="E188" s="72">
        <v>0.89800000000000002</v>
      </c>
      <c r="F188" s="72">
        <v>0.96299999999999997</v>
      </c>
      <c r="G188" s="72">
        <v>0.96299999999999997</v>
      </c>
      <c r="H188" s="72">
        <v>0.96299999999999997</v>
      </c>
      <c r="I188" s="72">
        <v>0.96399999999999997</v>
      </c>
      <c r="J188" s="72">
        <v>0.96199999999999997</v>
      </c>
      <c r="K188" s="5" t="s">
        <v>359</v>
      </c>
    </row>
    <row r="189" spans="1:11" ht="14.45" customHeight="1" x14ac:dyDescent="0.25">
      <c r="A189" s="21" t="s">
        <v>288</v>
      </c>
      <c r="B189" s="72">
        <v>337.7</v>
      </c>
      <c r="C189" s="72">
        <v>328.25166666666667</v>
      </c>
      <c r="D189" s="72">
        <v>343.82166666666666</v>
      </c>
      <c r="E189" s="72">
        <v>603.62166666666667</v>
      </c>
      <c r="F189" s="72">
        <v>214.61166666666668</v>
      </c>
      <c r="G189" s="72">
        <v>212.50833333333333</v>
      </c>
      <c r="H189" s="72">
        <v>208.46333333333331</v>
      </c>
      <c r="I189" s="72">
        <v>214.08833333333331</v>
      </c>
      <c r="J189" s="72">
        <v>217.215</v>
      </c>
      <c r="K189" s="5" t="s">
        <v>178</v>
      </c>
    </row>
    <row r="190" spans="1:11" x14ac:dyDescent="0.25">
      <c r="A190" s="49" t="s">
        <v>289</v>
      </c>
      <c r="B190" s="96" t="s">
        <v>3</v>
      </c>
      <c r="C190" s="96"/>
      <c r="D190" s="96"/>
      <c r="E190" s="96"/>
      <c r="F190" s="96"/>
      <c r="G190" s="96"/>
      <c r="H190" s="96"/>
      <c r="I190" s="96"/>
      <c r="J190" s="96"/>
      <c r="K190" s="50" t="s">
        <v>4</v>
      </c>
    </row>
    <row r="191" spans="1:11" ht="27.75" customHeight="1" x14ac:dyDescent="0.25">
      <c r="A191" s="4" t="s">
        <v>290</v>
      </c>
      <c r="B191" s="95" t="s">
        <v>12</v>
      </c>
      <c r="C191" s="95"/>
      <c r="D191" s="95"/>
      <c r="E191" s="95"/>
      <c r="F191" s="95"/>
      <c r="G191" s="95"/>
      <c r="H191" s="95"/>
      <c r="I191" s="10" t="s">
        <v>56</v>
      </c>
      <c r="J191" s="63">
        <v>7</v>
      </c>
      <c r="K191" s="16" t="s">
        <v>117</v>
      </c>
    </row>
    <row r="192" spans="1:11" ht="14.45" customHeight="1" x14ac:dyDescent="0.25">
      <c r="A192" s="51" t="s">
        <v>291</v>
      </c>
      <c r="B192" s="106">
        <v>0.01</v>
      </c>
      <c r="C192" s="102"/>
      <c r="D192" s="102"/>
      <c r="E192" s="102"/>
      <c r="F192" s="102"/>
      <c r="G192" s="102"/>
      <c r="H192" s="107"/>
      <c r="I192" s="10" t="s">
        <v>56</v>
      </c>
      <c r="J192" s="63" t="s">
        <v>292</v>
      </c>
      <c r="K192" s="5"/>
    </row>
    <row r="193" spans="1:11" ht="14.45" customHeight="1" x14ac:dyDescent="0.25">
      <c r="A193" s="4" t="s">
        <v>293</v>
      </c>
      <c r="B193" s="10" t="s">
        <v>294</v>
      </c>
      <c r="C193" s="71">
        <v>45278</v>
      </c>
      <c r="D193" s="10" t="s">
        <v>295</v>
      </c>
      <c r="E193" s="64" t="s">
        <v>296</v>
      </c>
      <c r="F193" s="10" t="s">
        <v>297</v>
      </c>
      <c r="G193" s="99" t="s">
        <v>298</v>
      </c>
      <c r="H193" s="100"/>
      <c r="I193" s="10" t="s">
        <v>56</v>
      </c>
      <c r="J193" s="63" t="s">
        <v>292</v>
      </c>
      <c r="K193" s="5"/>
    </row>
    <row r="194" spans="1:11" ht="14.45" customHeight="1" x14ac:dyDescent="0.25">
      <c r="A194" s="4" t="s">
        <v>299</v>
      </c>
      <c r="B194" s="99" t="s">
        <v>254</v>
      </c>
      <c r="C194" s="105"/>
      <c r="D194" s="105"/>
      <c r="E194" s="105"/>
      <c r="F194" s="105"/>
      <c r="G194" s="105"/>
      <c r="H194" s="100"/>
      <c r="I194" s="10" t="s">
        <v>56</v>
      </c>
      <c r="J194" s="63" t="s">
        <v>300</v>
      </c>
      <c r="K194" s="5"/>
    </row>
    <row r="195" spans="1:11" ht="27.75" customHeight="1" x14ac:dyDescent="0.25">
      <c r="A195" s="51" t="s">
        <v>301</v>
      </c>
      <c r="B195" s="106">
        <v>0.02</v>
      </c>
      <c r="C195" s="102"/>
      <c r="D195" s="102"/>
      <c r="E195" s="102"/>
      <c r="F195" s="102"/>
      <c r="G195" s="102"/>
      <c r="H195" s="107"/>
      <c r="I195" s="10" t="s">
        <v>56</v>
      </c>
      <c r="J195" s="63">
        <v>491</v>
      </c>
      <c r="K195" s="5" t="s">
        <v>360</v>
      </c>
    </row>
    <row r="196" spans="1:11" ht="14.45" customHeight="1" x14ac:dyDescent="0.25">
      <c r="A196" s="4" t="s">
        <v>302</v>
      </c>
      <c r="B196" s="10" t="s">
        <v>294</v>
      </c>
      <c r="C196" s="71">
        <v>45288</v>
      </c>
      <c r="D196" s="10" t="s">
        <v>295</v>
      </c>
      <c r="E196" s="64" t="s">
        <v>296</v>
      </c>
      <c r="F196" s="10" t="s">
        <v>297</v>
      </c>
      <c r="G196" s="99" t="s">
        <v>298</v>
      </c>
      <c r="H196" s="100"/>
      <c r="I196" s="10" t="s">
        <v>56</v>
      </c>
      <c r="J196" s="63">
        <v>491</v>
      </c>
      <c r="K196" s="5"/>
    </row>
    <row r="197" spans="1:11" x14ac:dyDescent="0.25">
      <c r="A197" s="4" t="s">
        <v>303</v>
      </c>
      <c r="B197" s="99" t="s">
        <v>254</v>
      </c>
      <c r="C197" s="105"/>
      <c r="D197" s="105"/>
      <c r="E197" s="105"/>
      <c r="F197" s="105"/>
      <c r="G197" s="105"/>
      <c r="H197" s="100"/>
      <c r="I197" s="10" t="s">
        <v>56</v>
      </c>
      <c r="J197" s="63" t="s">
        <v>300</v>
      </c>
      <c r="K197" s="5"/>
    </row>
    <row r="198" spans="1:11" ht="14.45" customHeight="1" x14ac:dyDescent="0.25">
      <c r="A198" s="52" t="s">
        <v>304</v>
      </c>
      <c r="B198" s="106">
        <v>0.01</v>
      </c>
      <c r="C198" s="102"/>
      <c r="D198" s="102"/>
      <c r="E198" s="102"/>
      <c r="F198" s="102"/>
      <c r="G198" s="102"/>
      <c r="H198" s="107"/>
      <c r="I198" s="10" t="s">
        <v>56</v>
      </c>
      <c r="J198" s="63">
        <v>485</v>
      </c>
      <c r="K198" s="5" t="s">
        <v>305</v>
      </c>
    </row>
    <row r="199" spans="1:11" ht="15" customHeight="1" x14ac:dyDescent="0.25">
      <c r="A199" s="4" t="s">
        <v>306</v>
      </c>
      <c r="B199" s="10" t="s">
        <v>294</v>
      </c>
      <c r="C199" s="71">
        <v>45211</v>
      </c>
      <c r="D199" s="10" t="s">
        <v>295</v>
      </c>
      <c r="E199" s="64" t="s">
        <v>296</v>
      </c>
      <c r="F199" s="10" t="s">
        <v>297</v>
      </c>
      <c r="G199" s="99" t="s">
        <v>298</v>
      </c>
      <c r="H199" s="100"/>
      <c r="I199" s="10" t="s">
        <v>56</v>
      </c>
      <c r="J199" s="63">
        <v>486</v>
      </c>
      <c r="K199" s="5"/>
    </row>
    <row r="200" spans="1:11" x14ac:dyDescent="0.25">
      <c r="A200" s="4" t="s">
        <v>307</v>
      </c>
      <c r="B200" s="99" t="s">
        <v>254</v>
      </c>
      <c r="C200" s="105"/>
      <c r="D200" s="105"/>
      <c r="E200" s="105"/>
      <c r="F200" s="105"/>
      <c r="G200" s="105"/>
      <c r="H200" s="100"/>
      <c r="I200" s="10" t="s">
        <v>56</v>
      </c>
      <c r="J200" s="63" t="s">
        <v>113</v>
      </c>
      <c r="K200" s="5"/>
    </row>
    <row r="201" spans="1:11" ht="14.45" customHeight="1" x14ac:dyDescent="0.25">
      <c r="A201" s="4" t="s">
        <v>308</v>
      </c>
      <c r="B201" s="10" t="s">
        <v>294</v>
      </c>
      <c r="C201" s="71">
        <v>45506</v>
      </c>
      <c r="D201" s="10" t="s">
        <v>295</v>
      </c>
      <c r="E201" s="64" t="s">
        <v>296</v>
      </c>
      <c r="F201" s="10" t="s">
        <v>297</v>
      </c>
      <c r="G201" s="99" t="s">
        <v>298</v>
      </c>
      <c r="H201" s="100"/>
      <c r="I201" s="10" t="s">
        <v>56</v>
      </c>
      <c r="J201" s="63">
        <v>467</v>
      </c>
      <c r="K201" s="5"/>
    </row>
    <row r="202" spans="1:11" ht="14.45" customHeight="1" x14ac:dyDescent="0.25">
      <c r="A202" s="21" t="s">
        <v>309</v>
      </c>
      <c r="B202" s="39" t="s">
        <v>310</v>
      </c>
      <c r="C202" s="101"/>
      <c r="D202" s="102"/>
      <c r="E202" s="103"/>
      <c r="F202" s="40" t="s">
        <v>311</v>
      </c>
      <c r="G202" s="104"/>
      <c r="H202" s="104"/>
      <c r="I202" s="53" t="s">
        <v>56</v>
      </c>
      <c r="J202" s="70"/>
      <c r="K202" s="61"/>
    </row>
    <row r="203" spans="1:11" ht="14.45" customHeight="1" x14ac:dyDescent="0.25">
      <c r="A203" s="4" t="s">
        <v>312</v>
      </c>
      <c r="B203" s="10" t="s">
        <v>294</v>
      </c>
      <c r="C203" s="71">
        <v>45506</v>
      </c>
      <c r="D203" s="10" t="s">
        <v>295</v>
      </c>
      <c r="E203" s="64" t="s">
        <v>296</v>
      </c>
      <c r="F203" s="10" t="s">
        <v>297</v>
      </c>
      <c r="G203" s="99" t="s">
        <v>298</v>
      </c>
      <c r="H203" s="100"/>
      <c r="I203" s="10" t="s">
        <v>56</v>
      </c>
      <c r="J203" s="63">
        <v>472</v>
      </c>
      <c r="K203" s="5"/>
    </row>
    <row r="204" spans="1:11" ht="14.45" customHeight="1" x14ac:dyDescent="0.25">
      <c r="A204" s="21" t="s">
        <v>313</v>
      </c>
      <c r="B204" s="39" t="s">
        <v>310</v>
      </c>
      <c r="C204" s="101"/>
      <c r="D204" s="102"/>
      <c r="E204" s="103"/>
      <c r="F204" s="40" t="s">
        <v>311</v>
      </c>
      <c r="G204" s="104"/>
      <c r="H204" s="104"/>
      <c r="I204" s="53" t="s">
        <v>56</v>
      </c>
      <c r="J204" s="70"/>
      <c r="K204" s="61"/>
    </row>
    <row r="205" spans="1:11" ht="14.45" customHeight="1" x14ac:dyDescent="0.25">
      <c r="A205" s="4" t="s">
        <v>314</v>
      </c>
      <c r="B205" s="10" t="s">
        <v>294</v>
      </c>
      <c r="C205" s="71">
        <v>45506</v>
      </c>
      <c r="D205" s="10" t="s">
        <v>295</v>
      </c>
      <c r="E205" s="64" t="s">
        <v>296</v>
      </c>
      <c r="F205" s="10" t="s">
        <v>297</v>
      </c>
      <c r="G205" s="99" t="s">
        <v>298</v>
      </c>
      <c r="H205" s="100"/>
      <c r="I205" s="10" t="s">
        <v>56</v>
      </c>
      <c r="J205" s="63">
        <v>477</v>
      </c>
      <c r="K205" s="5" t="s">
        <v>315</v>
      </c>
    </row>
    <row r="206" spans="1:11" ht="14.45" customHeight="1" x14ac:dyDescent="0.25">
      <c r="A206" s="21" t="s">
        <v>316</v>
      </c>
      <c r="B206" s="39" t="s">
        <v>310</v>
      </c>
      <c r="C206" s="101"/>
      <c r="D206" s="102"/>
      <c r="E206" s="103"/>
      <c r="F206" s="40" t="s">
        <v>311</v>
      </c>
      <c r="G206" s="104"/>
      <c r="H206" s="104"/>
      <c r="I206" s="53" t="s">
        <v>56</v>
      </c>
      <c r="J206" s="70"/>
      <c r="K206" s="61"/>
    </row>
    <row r="207" spans="1:11" ht="14.45" customHeight="1" x14ac:dyDescent="0.25">
      <c r="A207" s="4" t="s">
        <v>317</v>
      </c>
      <c r="B207" s="10" t="s">
        <v>294</v>
      </c>
      <c r="C207" s="71"/>
      <c r="D207" s="10" t="s">
        <v>295</v>
      </c>
      <c r="E207" s="64"/>
      <c r="F207" s="10" t="s">
        <v>297</v>
      </c>
      <c r="G207" s="99" t="s">
        <v>298</v>
      </c>
      <c r="H207" s="100"/>
      <c r="I207" s="10" t="s">
        <v>56</v>
      </c>
      <c r="J207" s="63">
        <v>7</v>
      </c>
      <c r="K207" s="5" t="s">
        <v>318</v>
      </c>
    </row>
    <row r="208" spans="1:11" ht="14.45" customHeight="1" x14ac:dyDescent="0.25">
      <c r="A208" s="4" t="s">
        <v>319</v>
      </c>
      <c r="B208" s="10" t="s">
        <v>294</v>
      </c>
      <c r="C208" s="71">
        <v>45513</v>
      </c>
      <c r="D208" s="10" t="s">
        <v>295</v>
      </c>
      <c r="E208" s="64" t="s">
        <v>296</v>
      </c>
      <c r="F208" s="10" t="s">
        <v>297</v>
      </c>
      <c r="G208" s="99" t="s">
        <v>298</v>
      </c>
      <c r="H208" s="100"/>
      <c r="I208" s="10" t="s">
        <v>56</v>
      </c>
      <c r="J208" s="63">
        <v>483</v>
      </c>
      <c r="K208" s="5"/>
    </row>
    <row r="209" spans="1:11" ht="14.45" customHeight="1" x14ac:dyDescent="0.25">
      <c r="A209" s="4" t="s">
        <v>320</v>
      </c>
      <c r="B209" s="10" t="s">
        <v>294</v>
      </c>
      <c r="C209" s="71">
        <v>45212</v>
      </c>
      <c r="D209" s="10" t="s">
        <v>295</v>
      </c>
      <c r="E209" s="64" t="s">
        <v>296</v>
      </c>
      <c r="F209" s="10" t="s">
        <v>297</v>
      </c>
      <c r="G209" s="99" t="s">
        <v>298</v>
      </c>
      <c r="H209" s="100"/>
      <c r="I209" s="10" t="s">
        <v>56</v>
      </c>
      <c r="J209" s="63" t="s">
        <v>321</v>
      </c>
      <c r="K209" s="5"/>
    </row>
    <row r="210" spans="1:11" ht="14.45" customHeight="1" x14ac:dyDescent="0.25">
      <c r="A210" s="4" t="s">
        <v>322</v>
      </c>
      <c r="B210" s="10" t="s">
        <v>294</v>
      </c>
      <c r="C210" s="71">
        <v>45352</v>
      </c>
      <c r="D210" s="10" t="s">
        <v>295</v>
      </c>
      <c r="E210" s="64" t="s">
        <v>296</v>
      </c>
      <c r="F210" s="10" t="s">
        <v>297</v>
      </c>
      <c r="G210" s="99" t="s">
        <v>298</v>
      </c>
      <c r="H210" s="100"/>
      <c r="I210" s="10" t="s">
        <v>56</v>
      </c>
      <c r="J210" s="63">
        <v>468</v>
      </c>
      <c r="K210" s="5"/>
    </row>
    <row r="211" spans="1:11" x14ac:dyDescent="0.25">
      <c r="A211" s="2" t="s">
        <v>323</v>
      </c>
      <c r="B211" s="96" t="s">
        <v>3</v>
      </c>
      <c r="C211" s="96"/>
      <c r="D211" s="96"/>
      <c r="E211" s="96"/>
      <c r="F211" s="96"/>
      <c r="G211" s="96"/>
      <c r="H211" s="96"/>
      <c r="I211" s="96"/>
      <c r="J211" s="96"/>
      <c r="K211" s="3" t="s">
        <v>4</v>
      </c>
    </row>
    <row r="212" spans="1:11" x14ac:dyDescent="0.25">
      <c r="A212" s="4" t="s">
        <v>324</v>
      </c>
      <c r="B212" s="95" t="s">
        <v>325</v>
      </c>
      <c r="C212" s="95"/>
      <c r="D212" s="95"/>
      <c r="E212" s="95"/>
      <c r="F212" s="95"/>
      <c r="G212" s="95"/>
      <c r="H212" s="95"/>
      <c r="I212" s="10" t="s">
        <v>56</v>
      </c>
      <c r="J212" s="63">
        <v>414</v>
      </c>
      <c r="K212" s="5"/>
    </row>
    <row r="213" spans="1:11" x14ac:dyDescent="0.25">
      <c r="A213" s="4" t="s">
        <v>326</v>
      </c>
      <c r="B213" s="95" t="s">
        <v>325</v>
      </c>
      <c r="C213" s="95"/>
      <c r="D213" s="95"/>
      <c r="E213" s="95"/>
      <c r="F213" s="95"/>
      <c r="G213" s="95"/>
      <c r="H213" s="95"/>
      <c r="I213" s="10" t="s">
        <v>56</v>
      </c>
      <c r="J213" s="63">
        <v>413</v>
      </c>
      <c r="K213" s="5"/>
    </row>
    <row r="214" spans="1:11" x14ac:dyDescent="0.25">
      <c r="A214" s="4" t="s">
        <v>327</v>
      </c>
      <c r="B214" s="95" t="s">
        <v>325</v>
      </c>
      <c r="C214" s="95"/>
      <c r="D214" s="95"/>
      <c r="E214" s="95"/>
      <c r="F214" s="95"/>
      <c r="G214" s="95"/>
      <c r="H214" s="95"/>
      <c r="I214" s="10" t="s">
        <v>56</v>
      </c>
      <c r="J214" s="63" t="s">
        <v>328</v>
      </c>
      <c r="K214" s="5"/>
    </row>
    <row r="215" spans="1:11" x14ac:dyDescent="0.25">
      <c r="A215" s="4" t="s">
        <v>329</v>
      </c>
      <c r="B215" s="95" t="s">
        <v>325</v>
      </c>
      <c r="C215" s="95"/>
      <c r="D215" s="95"/>
      <c r="E215" s="95"/>
      <c r="F215" s="95"/>
      <c r="G215" s="95"/>
      <c r="H215" s="95"/>
      <c r="I215" s="10" t="s">
        <v>56</v>
      </c>
      <c r="J215" s="63">
        <v>434</v>
      </c>
      <c r="K215" s="5"/>
    </row>
    <row r="216" spans="1:11" x14ac:dyDescent="0.25">
      <c r="A216" s="4" t="s">
        <v>330</v>
      </c>
      <c r="B216" s="95" t="s">
        <v>325</v>
      </c>
      <c r="C216" s="95"/>
      <c r="D216" s="95"/>
      <c r="E216" s="95"/>
      <c r="F216" s="95"/>
      <c r="G216" s="95"/>
      <c r="H216" s="95"/>
      <c r="I216" s="10" t="s">
        <v>56</v>
      </c>
      <c r="J216" s="63" t="s">
        <v>331</v>
      </c>
      <c r="K216" s="5"/>
    </row>
    <row r="217" spans="1:11" x14ac:dyDescent="0.25">
      <c r="A217" s="4" t="s">
        <v>332</v>
      </c>
      <c r="B217" s="95" t="s">
        <v>325</v>
      </c>
      <c r="C217" s="95"/>
      <c r="D217" s="95"/>
      <c r="E217" s="95"/>
      <c r="F217" s="95"/>
      <c r="G217" s="95"/>
      <c r="H217" s="95"/>
      <c r="I217" s="10" t="s">
        <v>56</v>
      </c>
      <c r="J217" s="63">
        <v>405</v>
      </c>
      <c r="K217" s="5"/>
    </row>
    <row r="218" spans="1:11" x14ac:dyDescent="0.25">
      <c r="A218" s="4" t="s">
        <v>333</v>
      </c>
      <c r="B218" s="95" t="s">
        <v>325</v>
      </c>
      <c r="C218" s="95"/>
      <c r="D218" s="95"/>
      <c r="E218" s="95"/>
      <c r="F218" s="95"/>
      <c r="G218" s="95"/>
      <c r="H218" s="95"/>
      <c r="I218" s="10" t="s">
        <v>56</v>
      </c>
      <c r="J218" s="63">
        <v>434</v>
      </c>
      <c r="K218" s="5"/>
    </row>
    <row r="219" spans="1:11" x14ac:dyDescent="0.25">
      <c r="A219" s="4" t="s">
        <v>334</v>
      </c>
      <c r="B219" s="95" t="s">
        <v>325</v>
      </c>
      <c r="C219" s="95"/>
      <c r="D219" s="95"/>
      <c r="E219" s="95"/>
      <c r="F219" s="95"/>
      <c r="G219" s="95"/>
      <c r="H219" s="95"/>
      <c r="I219" s="10" t="s">
        <v>56</v>
      </c>
      <c r="J219" s="63" t="s">
        <v>335</v>
      </c>
      <c r="K219" s="5"/>
    </row>
    <row r="220" spans="1:11" x14ac:dyDescent="0.25">
      <c r="A220" s="4" t="s">
        <v>336</v>
      </c>
      <c r="B220" s="95" t="s">
        <v>325</v>
      </c>
      <c r="C220" s="95"/>
      <c r="D220" s="95"/>
      <c r="E220" s="95"/>
      <c r="F220" s="95"/>
      <c r="G220" s="95"/>
      <c r="H220" s="95"/>
      <c r="I220" s="10" t="s">
        <v>56</v>
      </c>
      <c r="J220" s="63">
        <v>434</v>
      </c>
      <c r="K220" s="5"/>
    </row>
    <row r="221" spans="1:11" x14ac:dyDescent="0.25">
      <c r="A221" s="4" t="s">
        <v>337</v>
      </c>
      <c r="B221" s="95" t="s">
        <v>325</v>
      </c>
      <c r="C221" s="95"/>
      <c r="D221" s="95"/>
      <c r="E221" s="95"/>
      <c r="F221" s="95"/>
      <c r="G221" s="95"/>
      <c r="H221" s="95"/>
      <c r="I221" s="10" t="s">
        <v>56</v>
      </c>
      <c r="J221" s="63">
        <v>435</v>
      </c>
      <c r="K221" s="5"/>
    </row>
    <row r="222" spans="1:11" x14ac:dyDescent="0.25">
      <c r="A222" s="4" t="s">
        <v>338</v>
      </c>
      <c r="B222" s="95" t="s">
        <v>325</v>
      </c>
      <c r="C222" s="95"/>
      <c r="D222" s="95"/>
      <c r="E222" s="95"/>
      <c r="F222" s="95"/>
      <c r="G222" s="95"/>
      <c r="H222" s="95"/>
      <c r="I222" s="10" t="s">
        <v>56</v>
      </c>
      <c r="J222" s="63" t="s">
        <v>339</v>
      </c>
      <c r="K222" s="5"/>
    </row>
    <row r="223" spans="1:11" x14ac:dyDescent="0.25">
      <c r="A223" s="4" t="s">
        <v>340</v>
      </c>
      <c r="B223" s="95" t="s">
        <v>325</v>
      </c>
      <c r="C223" s="95"/>
      <c r="D223" s="95"/>
      <c r="E223" s="95"/>
      <c r="F223" s="95"/>
      <c r="G223" s="95"/>
      <c r="H223" s="95"/>
      <c r="I223" s="10" t="s">
        <v>56</v>
      </c>
      <c r="J223" s="63">
        <v>407</v>
      </c>
      <c r="K223" s="5"/>
    </row>
    <row r="224" spans="1:11" x14ac:dyDescent="0.25">
      <c r="A224" s="4" t="s">
        <v>341</v>
      </c>
      <c r="B224" s="95" t="s">
        <v>325</v>
      </c>
      <c r="C224" s="95"/>
      <c r="D224" s="95"/>
      <c r="E224" s="95"/>
      <c r="F224" s="95"/>
      <c r="G224" s="95"/>
      <c r="H224" s="95"/>
      <c r="I224" s="10" t="s">
        <v>56</v>
      </c>
      <c r="J224" s="63" t="s">
        <v>342</v>
      </c>
      <c r="K224" s="5"/>
    </row>
    <row r="225" spans="1:11" x14ac:dyDescent="0.25">
      <c r="A225" s="4" t="s">
        <v>343</v>
      </c>
      <c r="B225" s="95" t="s">
        <v>325</v>
      </c>
      <c r="C225" s="95"/>
      <c r="D225" s="95"/>
      <c r="E225" s="95"/>
      <c r="F225" s="95"/>
      <c r="G225" s="95"/>
      <c r="H225" s="95"/>
      <c r="I225" s="10" t="s">
        <v>56</v>
      </c>
      <c r="J225" s="63" t="s">
        <v>344</v>
      </c>
      <c r="K225" s="5"/>
    </row>
    <row r="226" spans="1:11" x14ac:dyDescent="0.25">
      <c r="A226" s="4" t="s">
        <v>345</v>
      </c>
      <c r="B226" s="95" t="s">
        <v>325</v>
      </c>
      <c r="C226" s="95"/>
      <c r="D226" s="95"/>
      <c r="E226" s="95"/>
      <c r="F226" s="95"/>
      <c r="G226" s="95"/>
      <c r="H226" s="95"/>
      <c r="I226" s="10" t="s">
        <v>56</v>
      </c>
      <c r="J226" s="63">
        <v>437</v>
      </c>
      <c r="K226" s="5"/>
    </row>
    <row r="227" spans="1:11" x14ac:dyDescent="0.25">
      <c r="A227" s="4" t="s">
        <v>346</v>
      </c>
      <c r="B227" s="95" t="s">
        <v>325</v>
      </c>
      <c r="C227" s="95"/>
      <c r="D227" s="95"/>
      <c r="E227" s="95"/>
      <c r="F227" s="95"/>
      <c r="G227" s="95"/>
      <c r="H227" s="95"/>
      <c r="I227" s="10" t="s">
        <v>56</v>
      </c>
      <c r="J227" s="63">
        <v>437</v>
      </c>
      <c r="K227" s="5"/>
    </row>
    <row r="228" spans="1:11" x14ac:dyDescent="0.25">
      <c r="A228" s="2" t="s">
        <v>347</v>
      </c>
      <c r="B228" s="96" t="s">
        <v>3</v>
      </c>
      <c r="C228" s="96"/>
      <c r="D228" s="96"/>
      <c r="E228" s="96"/>
      <c r="F228" s="96"/>
      <c r="G228" s="96"/>
      <c r="H228" s="96"/>
      <c r="I228" s="96"/>
      <c r="J228" s="96"/>
      <c r="K228" s="3" t="s">
        <v>4</v>
      </c>
    </row>
    <row r="229" spans="1:11" x14ac:dyDescent="0.25">
      <c r="A229" s="4" t="s">
        <v>348</v>
      </c>
      <c r="B229" s="97" t="s">
        <v>12</v>
      </c>
      <c r="C229" s="97"/>
      <c r="D229" s="97"/>
      <c r="E229" s="97"/>
      <c r="F229" s="97"/>
      <c r="G229" s="97"/>
      <c r="H229" s="97"/>
      <c r="I229" s="97"/>
      <c r="J229" s="97"/>
      <c r="K229" s="5"/>
    </row>
    <row r="230" spans="1:11" x14ac:dyDescent="0.25">
      <c r="A230" s="12" t="s">
        <v>349</v>
      </c>
      <c r="B230" s="67">
        <v>45257</v>
      </c>
      <c r="C230" s="67"/>
      <c r="D230" s="67"/>
      <c r="E230" s="67"/>
      <c r="F230" s="67"/>
      <c r="G230" s="67"/>
      <c r="H230" s="67"/>
      <c r="I230" s="67"/>
      <c r="J230" s="67"/>
      <c r="K230" s="41" t="s">
        <v>350</v>
      </c>
    </row>
    <row r="231" spans="1:11" x14ac:dyDescent="0.25">
      <c r="A231" s="4" t="s">
        <v>351</v>
      </c>
      <c r="B231" s="98" t="s">
        <v>87</v>
      </c>
      <c r="C231" s="98"/>
      <c r="D231" s="98"/>
      <c r="E231" s="98"/>
      <c r="F231" s="98"/>
      <c r="G231" s="98"/>
      <c r="H231" s="98"/>
      <c r="I231" s="98"/>
      <c r="J231" s="98"/>
      <c r="K231" s="5"/>
    </row>
    <row r="232" spans="1:11" x14ac:dyDescent="0.25">
      <c r="A232" s="11" t="s">
        <v>352</v>
      </c>
      <c r="B232" s="94" t="str" cm="1">
        <f t="array" ref="B232">_xlfn.IFS(B29="", "Report date is missing.",
     COUNTIF(B26:J26,"&lt;&gt;")=0, "",
     SUMPRODUCT(--(B26:J26&lt;&gt;""),--(B27:J27&lt;&gt;"Not valid"),--(B28:J28&lt;&gt;"")) &lt; COUNTIFS(B26:J26,"&lt;&gt;",B27:J27,"&lt;&gt;Not valid"), "Run dates are missing.",
     INT(B29) &lt; INT(_xlfn.MAXIFS(B28:J28, B26:J26, "&lt;&gt;",B27:J27,"&lt;&gt;Not valid")), "Invalid dates.",
     INT(B29) - INT(_xlfn.MAXIFS(B28:J28, B26:J26, "&lt;&gt;",B27:J27,"&lt;&gt;Not valid")) &gt; 60, "no",
     1,"yes")</f>
        <v>yes</v>
      </c>
      <c r="C232" s="94"/>
      <c r="D232" s="94"/>
      <c r="E232" s="94"/>
      <c r="F232" s="94"/>
      <c r="G232" s="94"/>
      <c r="H232" s="94"/>
      <c r="I232" s="94"/>
      <c r="J232" s="94"/>
      <c r="K232" s="5"/>
    </row>
    <row r="233" spans="1:11" x14ac:dyDescent="0.25">
      <c r="A233" s="11" t="s">
        <v>353</v>
      </c>
      <c r="B233" s="94" cm="1">
        <f t="array" ref="B233">_xlfn.IFS(B25="", "Date lab received the unit is missing.",
     COUNTIF(B26:J26,"&lt;&gt;")=0, "",
     SUMPRODUCT(--(B26:J26&lt;&gt;""),--(B27:J27&lt;&gt;"Not valid"),--(B28:J28&lt;&gt;"")) &lt; COUNTIFS(B26:J26,"&lt;&gt;",B27:J27,"&lt;&gt;Not valid"), "Run dates are missing.",
     INT(B25) &gt; INT(_xlfn.MINIFS(B28:J28, B26:J26, "&lt;&gt;",B27:J27,"&lt;&gt;Not valid")), "Invalid dates.",
     1, INT(_xlfn.MINIFS(B28:J28, B26:J26, "&lt;&gt;",B27:J27,"&lt;&gt;Not valid")) - INT(B25))</f>
        <v>10</v>
      </c>
      <c r="C233" s="94"/>
      <c r="D233" s="94"/>
      <c r="E233" s="94"/>
      <c r="F233" s="94"/>
      <c r="G233" s="94"/>
      <c r="H233" s="94"/>
      <c r="I233" s="94"/>
      <c r="J233" s="94"/>
      <c r="K233" s="5"/>
    </row>
  </sheetData>
  <sheetProtection algorithmName="SHA-512" hashValue="QQuZxXLRm1DLPq6zLAcCTSh8z/ljD9s2+yGKFXts7xNAyYARKDMLhI1ViP9Wo4/P7C2oPAq8wZI30q7zfpBbFg==" saltValue="ifPoUN3SrV89xCYGBytURg==" spinCount="100000" sheet="1" objects="1" scenarios="1"/>
  <mergeCells count="255">
    <mergeCell ref="B7:J7"/>
    <mergeCell ref="B8:E8"/>
    <mergeCell ref="F8:G8"/>
    <mergeCell ref="H8:J8"/>
    <mergeCell ref="B9:C9"/>
    <mergeCell ref="F9:G9"/>
    <mergeCell ref="H9:J9"/>
    <mergeCell ref="A1:K1"/>
    <mergeCell ref="A2:K2"/>
    <mergeCell ref="B3:J3"/>
    <mergeCell ref="B4:J4"/>
    <mergeCell ref="B5:J5"/>
    <mergeCell ref="B6:J6"/>
    <mergeCell ref="B13:E13"/>
    <mergeCell ref="F13:G13"/>
    <mergeCell ref="H13:J13"/>
    <mergeCell ref="B14:C14"/>
    <mergeCell ref="E14:F14"/>
    <mergeCell ref="H14:I14"/>
    <mergeCell ref="B10:E10"/>
    <mergeCell ref="F10:G10"/>
    <mergeCell ref="H10:J10"/>
    <mergeCell ref="B11:J11"/>
    <mergeCell ref="B12:E12"/>
    <mergeCell ref="F12:G12"/>
    <mergeCell ref="H12:J12"/>
    <mergeCell ref="B20:J20"/>
    <mergeCell ref="B21:J21"/>
    <mergeCell ref="B22:F22"/>
    <mergeCell ref="H22:J22"/>
    <mergeCell ref="B23:C23"/>
    <mergeCell ref="D23:E23"/>
    <mergeCell ref="H23:J23"/>
    <mergeCell ref="B15:J15"/>
    <mergeCell ref="B16:J16"/>
    <mergeCell ref="B17:J17"/>
    <mergeCell ref="B18:D18"/>
    <mergeCell ref="F18:J18"/>
    <mergeCell ref="B19:J19"/>
    <mergeCell ref="B31:J31"/>
    <mergeCell ref="A32:K32"/>
    <mergeCell ref="B33:J33"/>
    <mergeCell ref="B34:E34"/>
    <mergeCell ref="G34:J34"/>
    <mergeCell ref="B35:E35"/>
    <mergeCell ref="G35:J35"/>
    <mergeCell ref="B24:F24"/>
    <mergeCell ref="H24:J24"/>
    <mergeCell ref="B25:H25"/>
    <mergeCell ref="B29:C29"/>
    <mergeCell ref="D29:E29"/>
    <mergeCell ref="B30:J30"/>
    <mergeCell ref="B39:E39"/>
    <mergeCell ref="G39:J39"/>
    <mergeCell ref="B40:E40"/>
    <mergeCell ref="G40:J40"/>
    <mergeCell ref="B41:E41"/>
    <mergeCell ref="G41:J41"/>
    <mergeCell ref="B36:E36"/>
    <mergeCell ref="G36:J36"/>
    <mergeCell ref="B37:E37"/>
    <mergeCell ref="G37:J37"/>
    <mergeCell ref="B38:E38"/>
    <mergeCell ref="G38:J38"/>
    <mergeCell ref="B45:E45"/>
    <mergeCell ref="G45:J45"/>
    <mergeCell ref="B46:E46"/>
    <mergeCell ref="G46:J46"/>
    <mergeCell ref="B47:E47"/>
    <mergeCell ref="G47:J47"/>
    <mergeCell ref="B42:E42"/>
    <mergeCell ref="G42:J42"/>
    <mergeCell ref="B43:E43"/>
    <mergeCell ref="G43:J43"/>
    <mergeCell ref="B44:E44"/>
    <mergeCell ref="G44:J44"/>
    <mergeCell ref="B52:E52"/>
    <mergeCell ref="G52:J52"/>
    <mergeCell ref="B53:E53"/>
    <mergeCell ref="G53:J53"/>
    <mergeCell ref="B54:E54"/>
    <mergeCell ref="G54:J54"/>
    <mergeCell ref="B48:E48"/>
    <mergeCell ref="G48:J48"/>
    <mergeCell ref="B49:E49"/>
    <mergeCell ref="G49:J49"/>
    <mergeCell ref="B50:J50"/>
    <mergeCell ref="B51:E51"/>
    <mergeCell ref="G51:J51"/>
    <mergeCell ref="B58:E58"/>
    <mergeCell ref="G58:J58"/>
    <mergeCell ref="B59:E59"/>
    <mergeCell ref="G59:J59"/>
    <mergeCell ref="B60:E60"/>
    <mergeCell ref="G60:J60"/>
    <mergeCell ref="B55:E55"/>
    <mergeCell ref="G55:J55"/>
    <mergeCell ref="B56:E56"/>
    <mergeCell ref="G56:J56"/>
    <mergeCell ref="B57:E57"/>
    <mergeCell ref="G57:J57"/>
    <mergeCell ref="B64:E64"/>
    <mergeCell ref="G64:J64"/>
    <mergeCell ref="B65:E65"/>
    <mergeCell ref="G65:J65"/>
    <mergeCell ref="B66:E66"/>
    <mergeCell ref="G66:J66"/>
    <mergeCell ref="B61:E61"/>
    <mergeCell ref="G61:J61"/>
    <mergeCell ref="B62:E62"/>
    <mergeCell ref="G62:J62"/>
    <mergeCell ref="B63:E63"/>
    <mergeCell ref="G63:J63"/>
    <mergeCell ref="B70:E70"/>
    <mergeCell ref="G70:J70"/>
    <mergeCell ref="B71:E71"/>
    <mergeCell ref="G71:J71"/>
    <mergeCell ref="B72:E72"/>
    <mergeCell ref="G72:J72"/>
    <mergeCell ref="B67:E67"/>
    <mergeCell ref="G67:J67"/>
    <mergeCell ref="B68:E68"/>
    <mergeCell ref="G68:J68"/>
    <mergeCell ref="B69:E69"/>
    <mergeCell ref="G69:J69"/>
    <mergeCell ref="A74:K74"/>
    <mergeCell ref="B73:E73"/>
    <mergeCell ref="G73:J73"/>
    <mergeCell ref="B79:E79"/>
    <mergeCell ref="G79:J79"/>
    <mergeCell ref="B80:E80"/>
    <mergeCell ref="G80:J80"/>
    <mergeCell ref="B81:E81"/>
    <mergeCell ref="G81:J81"/>
    <mergeCell ref="B75:J75"/>
    <mergeCell ref="B76:C76"/>
    <mergeCell ref="E76:F76"/>
    <mergeCell ref="H76:I76"/>
    <mergeCell ref="H77:I77"/>
    <mergeCell ref="B78:J78"/>
    <mergeCell ref="B86:J86"/>
    <mergeCell ref="B87:E87"/>
    <mergeCell ref="G87:J87"/>
    <mergeCell ref="B88:E88"/>
    <mergeCell ref="G88:J88"/>
    <mergeCell ref="B89:E89"/>
    <mergeCell ref="G89:J89"/>
    <mergeCell ref="B82:J82"/>
    <mergeCell ref="B83:E83"/>
    <mergeCell ref="G83:J83"/>
    <mergeCell ref="B84:E84"/>
    <mergeCell ref="G84:J84"/>
    <mergeCell ref="B85:E85"/>
    <mergeCell ref="G85:J85"/>
    <mergeCell ref="G94:H94"/>
    <mergeCell ref="B95:E95"/>
    <mergeCell ref="G95:J95"/>
    <mergeCell ref="B96:J96"/>
    <mergeCell ref="B97:H97"/>
    <mergeCell ref="B98:H98"/>
    <mergeCell ref="B90:J90"/>
    <mergeCell ref="B91:E91"/>
    <mergeCell ref="G91:J91"/>
    <mergeCell ref="B92:E92"/>
    <mergeCell ref="G92:J92"/>
    <mergeCell ref="B93:E93"/>
    <mergeCell ref="G93:J93"/>
    <mergeCell ref="B117:J117"/>
    <mergeCell ref="B129:J129"/>
    <mergeCell ref="B131:E131"/>
    <mergeCell ref="G131:J131"/>
    <mergeCell ref="B110:J110"/>
    <mergeCell ref="B116:H116"/>
    <mergeCell ref="B99:H99"/>
    <mergeCell ref="B100:H100"/>
    <mergeCell ref="B101:H101"/>
    <mergeCell ref="I108:J108"/>
    <mergeCell ref="B109:C109"/>
    <mergeCell ref="D109:H109"/>
    <mergeCell ref="I109:J109"/>
    <mergeCell ref="B150:H150"/>
    <mergeCell ref="B151:J151"/>
    <mergeCell ref="B155:H155"/>
    <mergeCell ref="B156:H156"/>
    <mergeCell ref="B138:H138"/>
    <mergeCell ref="B139:J139"/>
    <mergeCell ref="B140:H140"/>
    <mergeCell ref="B132:E132"/>
    <mergeCell ref="G132:J132"/>
    <mergeCell ref="B133:E133"/>
    <mergeCell ref="G133:J133"/>
    <mergeCell ref="B134:J134"/>
    <mergeCell ref="B137:H137"/>
    <mergeCell ref="B173:H173"/>
    <mergeCell ref="B174:H174"/>
    <mergeCell ref="B175:H175"/>
    <mergeCell ref="B176:H176"/>
    <mergeCell ref="B177:H177"/>
    <mergeCell ref="B178:H178"/>
    <mergeCell ref="B157:H157"/>
    <mergeCell ref="B169:J169"/>
    <mergeCell ref="B170:H170"/>
    <mergeCell ref="B171:H171"/>
    <mergeCell ref="B172:H172"/>
    <mergeCell ref="B191:H191"/>
    <mergeCell ref="B192:H192"/>
    <mergeCell ref="G193:H193"/>
    <mergeCell ref="B194:H194"/>
    <mergeCell ref="B195:H195"/>
    <mergeCell ref="G196:H196"/>
    <mergeCell ref="B179:H179"/>
    <mergeCell ref="B180:H180"/>
    <mergeCell ref="B181:H181"/>
    <mergeCell ref="B182:H182"/>
    <mergeCell ref="B183:H183"/>
    <mergeCell ref="B190:J190"/>
    <mergeCell ref="G203:H203"/>
    <mergeCell ref="C204:E204"/>
    <mergeCell ref="G204:H204"/>
    <mergeCell ref="G205:H205"/>
    <mergeCell ref="C206:E206"/>
    <mergeCell ref="G206:H206"/>
    <mergeCell ref="B197:H197"/>
    <mergeCell ref="B198:H198"/>
    <mergeCell ref="G199:H199"/>
    <mergeCell ref="B200:H200"/>
    <mergeCell ref="G201:H201"/>
    <mergeCell ref="C202:E202"/>
    <mergeCell ref="G202:H202"/>
    <mergeCell ref="B213:H213"/>
    <mergeCell ref="B214:H214"/>
    <mergeCell ref="B215:H215"/>
    <mergeCell ref="B216:H216"/>
    <mergeCell ref="B217:H217"/>
    <mergeCell ref="B218:H218"/>
    <mergeCell ref="G207:H207"/>
    <mergeCell ref="G208:H208"/>
    <mergeCell ref="G209:H209"/>
    <mergeCell ref="G210:H210"/>
    <mergeCell ref="B211:J211"/>
    <mergeCell ref="B212:H212"/>
    <mergeCell ref="B232:J232"/>
    <mergeCell ref="B233:J233"/>
    <mergeCell ref="B225:H225"/>
    <mergeCell ref="B226:H226"/>
    <mergeCell ref="B227:H227"/>
    <mergeCell ref="B228:J228"/>
    <mergeCell ref="B229:J229"/>
    <mergeCell ref="B231:J231"/>
    <mergeCell ref="B219:H219"/>
    <mergeCell ref="B220:H220"/>
    <mergeCell ref="B221:H221"/>
    <mergeCell ref="B222:H222"/>
    <mergeCell ref="B223:H223"/>
    <mergeCell ref="B224:H224"/>
  </mergeCells>
  <hyperlinks>
    <hyperlink ref="A6" r:id="rId1" display="Models listed on EPA database" xr:uid="{77CB1DD5-D562-4E35-ABCA-AA908331CE97}"/>
  </hyperlink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0cb673b8-d6ac-4340-9ad2-99b2346be9a6">
      <Terms xmlns="http://schemas.microsoft.com/office/infopath/2007/PartnerControls"/>
    </lcf76f155ced4ddcb4097134ff3c332f>
    <TaxCatchAll xmlns="e9801683-13b5-4471-b07d-4f526a8d92e6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34283E3CD43354682F37ACF342EFC55" ma:contentTypeVersion="14" ma:contentTypeDescription="Create a new document." ma:contentTypeScope="" ma:versionID="3598b16f5521f7634588d719c01e9976">
  <xsd:schema xmlns:xsd="http://www.w3.org/2001/XMLSchema" xmlns:xs="http://www.w3.org/2001/XMLSchema" xmlns:p="http://schemas.microsoft.com/office/2006/metadata/properties" xmlns:ns2="0cb673b8-d6ac-4340-9ad2-99b2346be9a6" xmlns:ns3="e9801683-13b5-4471-b07d-4f526a8d92e6" targetNamespace="http://schemas.microsoft.com/office/2006/metadata/properties" ma:root="true" ma:fieldsID="83ec7395075623b753cbfa15613ff7d6" ns2:_="" ns3:_="">
    <xsd:import namespace="0cb673b8-d6ac-4340-9ad2-99b2346be9a6"/>
    <xsd:import namespace="e9801683-13b5-4471-b07d-4f526a8d92e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b673b8-d6ac-4340-9ad2-99b2346be9a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7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81fff9b3-6ef6-4aa5-8852-6b1354b1eeb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21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9801683-13b5-4471-b07d-4f526a8d92e6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9cb7ffe5-37ca-40c1-9381-711a17cdd677}" ma:internalName="TaxCatchAll" ma:showField="CatchAllData" ma:web="e9801683-13b5-4471-b07d-4f526a8d92e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911CA94-F122-4BAE-9B6D-FE0695DF1965}">
  <ds:schemaRefs>
    <ds:schemaRef ds:uri="http://schemas.microsoft.com/office/2006/metadata/properties"/>
    <ds:schemaRef ds:uri="http://schemas.microsoft.com/office/infopath/2007/PartnerControls"/>
    <ds:schemaRef ds:uri="http://purl.org/dc/terms/"/>
    <ds:schemaRef ds:uri="http://purl.org/dc/elements/1.1/"/>
    <ds:schemaRef ds:uri="http://schemas.microsoft.com/office/2006/documentManagement/types"/>
    <ds:schemaRef ds:uri="http://www.w3.org/XML/1998/namespace"/>
    <ds:schemaRef ds:uri="http://purl.org/dc/dcmitype/"/>
    <ds:schemaRef ds:uri="http://schemas.openxmlformats.org/package/2006/metadata/core-properties"/>
    <ds:schemaRef ds:uri="e9801683-13b5-4471-b07d-4f526a8d92e6"/>
    <ds:schemaRef ds:uri="0cb673b8-d6ac-4340-9ad2-99b2346be9a6"/>
  </ds:schemaRefs>
</ds:datastoreItem>
</file>

<file path=customXml/itemProps2.xml><?xml version="1.0" encoding="utf-8"?>
<ds:datastoreItem xmlns:ds="http://schemas.openxmlformats.org/officeDocument/2006/customXml" ds:itemID="{D073C2CB-62B0-4570-8735-3A2CDE0B988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2FA937F-89B3-4EA1-8897-E60AB630F64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cb673b8-d6ac-4340-9ad2-99b2346be9a6"/>
    <ds:schemaRef ds:uri="e9801683-13b5-4471-b07d-4f526a8d92e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I3000 Series</vt:lpstr>
    </vt:vector>
  </TitlesOfParts>
  <Company>State of Alaska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McDonald, Cory M (DEC)</dc:creator>
  <cp:lastModifiedBy>Alimi, Adeyemi</cp:lastModifiedBy>
  <dcterms:created xsi:type="dcterms:W3CDTF">2025-09-05T16:46:56Z</dcterms:created>
  <dcterms:modified xsi:type="dcterms:W3CDTF">2025-09-30T17:38:48Z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0x010100834283E3CD43354682F37ACF342EFC55</vt:lpwstr>
  </property>
  <property fmtid="{D5CDD505-2E9C-101B-9397-08002B2CF9AE}" pid="3" name="MediaServiceImageTags">
    <vt:lpwstr/>
  </property>
</Properties>
</file>