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alimi\Downloads\"/>
    </mc:Choice>
  </mc:AlternateContent>
  <xr:revisionPtr revIDLastSave="0" documentId="13_ncr:1_{69A6F2DC-7449-49B0-991F-AF1CF20FC28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gency I3000" sheetId="1" r:id="rId1"/>
    <sheet name="Morso 6100 B Serie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4" i="3" l="1" a="1"/>
  <c r="B244" i="3" s="1"/>
  <c r="B243" i="3" a="1"/>
  <c r="B243" i="3" s="1"/>
  <c r="B159" i="3" a="1"/>
  <c r="B159" i="3" s="1"/>
  <c r="B147" i="3" a="1"/>
  <c r="B147" i="3" s="1"/>
  <c r="J140" i="3"/>
  <c r="I140" i="3"/>
  <c r="H140" i="3"/>
  <c r="G140" i="3"/>
  <c r="F140" i="3"/>
  <c r="E140" i="3"/>
  <c r="D140" i="3"/>
  <c r="C140" i="3"/>
  <c r="B140" i="3"/>
  <c r="I108" i="3" a="1"/>
  <c r="I108" i="3" s="1"/>
  <c r="G108" i="3" a="1"/>
  <c r="G108" i="3" s="1"/>
  <c r="E108" i="3"/>
  <c r="E108" i="3" a="1"/>
  <c r="C108" i="3" a="1"/>
  <c r="C108" i="3" s="1"/>
  <c r="J102" i="3"/>
  <c r="I102" i="3"/>
  <c r="H102" i="3"/>
  <c r="G102" i="3"/>
  <c r="F102" i="3"/>
  <c r="E102" i="3"/>
  <c r="D102" i="3"/>
  <c r="C102" i="3"/>
  <c r="B102" i="3"/>
  <c r="J77" i="3"/>
  <c r="J76" i="3"/>
  <c r="J14" i="3"/>
  <c r="G14" i="3" a="1"/>
  <c r="G14" i="3" s="1"/>
  <c r="D14" i="3"/>
  <c r="B233" i="1" a="1"/>
  <c r="B233" i="1" s="1"/>
  <c r="B232" i="1" a="1"/>
  <c r="B232" i="1" s="1"/>
  <c r="B150" i="1" a="1"/>
  <c r="B150" i="1" s="1"/>
  <c r="J135" i="1"/>
  <c r="I135" i="1"/>
  <c r="H135" i="1"/>
  <c r="G135" i="1"/>
  <c r="F135" i="1"/>
  <c r="E135" i="1"/>
  <c r="D135" i="1"/>
  <c r="C135" i="1"/>
  <c r="B135" i="1"/>
  <c r="I108" i="1" a="1"/>
  <c r="I108" i="1" s="1"/>
  <c r="G108" i="1" a="1"/>
  <c r="G108" i="1" s="1"/>
  <c r="E108" i="1" a="1"/>
  <c r="E108" i="1" s="1"/>
  <c r="C108" i="1"/>
  <c r="C108" i="1" a="1"/>
  <c r="J102" i="1"/>
  <c r="I102" i="1"/>
  <c r="H102" i="1"/>
  <c r="G102" i="1"/>
  <c r="F102" i="1"/>
  <c r="E102" i="1"/>
  <c r="D102" i="1"/>
  <c r="C102" i="1"/>
  <c r="B102" i="1"/>
  <c r="J77" i="1"/>
  <c r="J76" i="1"/>
  <c r="J14" i="1"/>
  <c r="G14" i="1" a="1"/>
  <c r="G14" i="1" s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<sst xmlns="http://schemas.openxmlformats.org/spreadsheetml/2006/main" count="1588" uniqueCount="450">
  <si>
    <t>Cordwood Stove Certification Test Report Review</t>
  </si>
  <si>
    <t>Appliance and Test Information</t>
  </si>
  <si>
    <t>Appliance Information</t>
  </si>
  <si>
    <t>Determination</t>
  </si>
  <si>
    <t>Notes</t>
  </si>
  <si>
    <t>Manufacturer:</t>
  </si>
  <si>
    <t>FPI/Regency Fireplace Products</t>
  </si>
  <si>
    <t>Models listed in the report:</t>
  </si>
  <si>
    <t>I3000R, I3000A</t>
  </si>
  <si>
    <t>Models listed on EPA database:</t>
  </si>
  <si>
    <t>I3000R Wood Heater Model Line: I3000R, I3000A</t>
  </si>
  <si>
    <t>Tested model is listed on the EPA database:</t>
  </si>
  <si>
    <t>yes</t>
  </si>
  <si>
    <t>Appliance Type:</t>
  </si>
  <si>
    <t>variable air</t>
  </si>
  <si>
    <t>Control type:</t>
  </si>
  <si>
    <t>catalytic</t>
  </si>
  <si>
    <t>Review Requested By:</t>
  </si>
  <si>
    <t>Req. date:</t>
  </si>
  <si>
    <t>Contact information:</t>
  </si>
  <si>
    <t>Reviewer:</t>
  </si>
  <si>
    <t>Mcdonald, Cory</t>
  </si>
  <si>
    <t>Prelim review date:</t>
  </si>
  <si>
    <t>EPA Cleared list status:</t>
  </si>
  <si>
    <t>on list</t>
  </si>
  <si>
    <t>AK list status:</t>
  </si>
  <si>
    <t>No Determination</t>
  </si>
  <si>
    <t>Comm. review date:</t>
  </si>
  <si>
    <t>EPA report status:</t>
  </si>
  <si>
    <t>Cleared</t>
  </si>
  <si>
    <t>Final review date:</t>
  </si>
  <si>
    <t>Ⓐ Stove important metrics:</t>
  </si>
  <si>
    <t>Avg. PM (g/h):</t>
  </si>
  <si>
    <t>Max 1st hr PM (g/h):</t>
  </si>
  <si>
    <t>Usable firebox vol. (ft³):</t>
  </si>
  <si>
    <t>Testing Information</t>
  </si>
  <si>
    <t>Operation/Fueling test method:</t>
  </si>
  <si>
    <t>M28R</t>
  </si>
  <si>
    <t>Test lab:</t>
  </si>
  <si>
    <t>PFS-TECO</t>
  </si>
  <si>
    <t>Test location:</t>
  </si>
  <si>
    <t>Test lab</t>
  </si>
  <si>
    <t>City/State:</t>
  </si>
  <si>
    <t>Portland/Oregon</t>
  </si>
  <si>
    <t>page#: 4</t>
  </si>
  <si>
    <t>Report SharePoint URL:</t>
  </si>
  <si>
    <t>Not Applicable</t>
  </si>
  <si>
    <t>Report number:</t>
  </si>
  <si>
    <t>Certificate number:</t>
  </si>
  <si>
    <t>376-24</t>
  </si>
  <si>
    <t>Original date certificate issued:</t>
  </si>
  <si>
    <t>Source:</t>
  </si>
  <si>
    <t>cleared list</t>
  </si>
  <si>
    <t>Certificate renewed:</t>
  </si>
  <si>
    <t>Date renewed:</t>
  </si>
  <si>
    <t>Certificate expiration date:</t>
  </si>
  <si>
    <t>Added 5 years to the cleared list renewal date</t>
  </si>
  <si>
    <t>Date lab received the unit:</t>
  </si>
  <si>
    <t>page #</t>
  </si>
  <si>
    <t>Run number (start run data entry here):</t>
  </si>
  <si>
    <t>page#: 9-10</t>
  </si>
  <si>
    <t>Validity of the run:</t>
  </si>
  <si>
    <t>Not valid</t>
  </si>
  <si>
    <t>Valid</t>
  </si>
  <si>
    <t>Testing dates:</t>
  </si>
  <si>
    <t>Report date:</t>
  </si>
  <si>
    <t>Revision dates:</t>
  </si>
  <si>
    <t>Third-party certifier:</t>
  </si>
  <si>
    <t>Third-party report:</t>
  </si>
  <si>
    <t>not reported</t>
  </si>
  <si>
    <t>Test Report Completeness Review</t>
  </si>
  <si>
    <t>Summary Data Completeness Review</t>
  </si>
  <si>
    <t>Wght Avg PM emissions (g/h) in report:</t>
  </si>
  <si>
    <t>First hour PM emissions (g/h):</t>
  </si>
  <si>
    <t>Wght Avg HHV Efficiency (%):</t>
  </si>
  <si>
    <t>Max heat output (Btu/h) test report:</t>
  </si>
  <si>
    <t>Summary table for all runs: PM</t>
  </si>
  <si>
    <t>Summary table for all runs: CO</t>
  </si>
  <si>
    <t>Summary table for all runs: Efficiency</t>
  </si>
  <si>
    <t>Summary table for all runs: 1st hour</t>
  </si>
  <si>
    <t>Summary table for all runs: Burn rate</t>
  </si>
  <si>
    <t>Run Narrative:</t>
  </si>
  <si>
    <t>9,10</t>
  </si>
  <si>
    <t>Test Conditions summary (ambient, RH, barometric press.):</t>
  </si>
  <si>
    <t>Appliance description:</t>
  </si>
  <si>
    <t>Appliance setting information:</t>
  </si>
  <si>
    <t>12,13</t>
  </si>
  <si>
    <t>Fuel Summary data:</t>
  </si>
  <si>
    <t>Compliance certificate:</t>
  </si>
  <si>
    <t>no</t>
  </si>
  <si>
    <t>Not reported</t>
  </si>
  <si>
    <t>Doc. of run appropriateness, validity, anomolies:</t>
  </si>
  <si>
    <t>Test Report Data Completeness Review</t>
  </si>
  <si>
    <t>All documentation in English:</t>
  </si>
  <si>
    <t>Any incomplete runs?</t>
  </si>
  <si>
    <t>Any invalid runs?</t>
  </si>
  <si>
    <t>Any extra runs?</t>
  </si>
  <si>
    <t>Data reported for incomplete/invalid/extra runs:</t>
  </si>
  <si>
    <t>Firebox dimensions:</t>
  </si>
  <si>
    <t>Firebox calculations by test lab:</t>
  </si>
  <si>
    <t>Firebox schematic:</t>
  </si>
  <si>
    <t>Burn rate calculations:</t>
  </si>
  <si>
    <t>26, 73, 101, 135, 177, 230, 271, 301, 334</t>
  </si>
  <si>
    <t>Efficiency calculations:</t>
  </si>
  <si>
    <t>Flow rate calculations:</t>
  </si>
  <si>
    <t>25, 72, 100, 134, 176, 229, 270, 300, 333</t>
  </si>
  <si>
    <t>Dilution tunnel schematic:</t>
  </si>
  <si>
    <t>Test stand setup:</t>
  </si>
  <si>
    <t>Sample calculations:</t>
  </si>
  <si>
    <t>382-396</t>
  </si>
  <si>
    <t>Dilution tunnel data (volume, velocity, temp):</t>
  </si>
  <si>
    <t>Fuel data (weight and moisture measurements):</t>
  </si>
  <si>
    <t>27, 74, 102, 136, 178, 231, 272, 302, 335</t>
  </si>
  <si>
    <t>Stove temperature readings (5 thermocouples and avg):</t>
  </si>
  <si>
    <t>Filter Data:</t>
  </si>
  <si>
    <t>68, 96, 130, 172, 224, 266, 296, 329, 371</t>
  </si>
  <si>
    <t>Lab technician notes:</t>
  </si>
  <si>
    <t>69, 97, 131, 173, 225, 267, 297, 330, 372</t>
  </si>
  <si>
    <t>Documentation of Equipment Ownership:</t>
  </si>
  <si>
    <t>ownership not explicitly listed, but some is available on calibrations and the testing was completed at the test lab</t>
  </si>
  <si>
    <t>Photos of the fuel loaded:</t>
  </si>
  <si>
    <t>70, 98, 132, 174, 226, 268, 298, 331, 373</t>
  </si>
  <si>
    <t>Manufacturers Instructions to lab:</t>
  </si>
  <si>
    <t>yes owner's manual</t>
  </si>
  <si>
    <t>Conditioning data reported per test method</t>
  </si>
  <si>
    <t>partial</t>
  </si>
  <si>
    <t>Test Report Data Review</t>
  </si>
  <si>
    <t>Firebox Confirmation</t>
  </si>
  <si>
    <t>Firebox vol. in the test report:</t>
  </si>
  <si>
    <t>Actual vol. (ft³):</t>
  </si>
  <si>
    <t>Usable vol. (ft³):</t>
  </si>
  <si>
    <t>Ⓐ Difference (ft³):</t>
  </si>
  <si>
    <t>Firebox dimensions reported in test report:</t>
  </si>
  <si>
    <t>Width (in):</t>
  </si>
  <si>
    <t>Depth (in):</t>
  </si>
  <si>
    <t>Height (in):</t>
  </si>
  <si>
    <t>Ⓐ Max Log Length (in):</t>
  </si>
  <si>
    <t>page #: 14</t>
  </si>
  <si>
    <t>Firebox calculations confirmed with schematic:</t>
  </si>
  <si>
    <t>Firebox vol. owners manual:</t>
  </si>
  <si>
    <t>Max heat output (Btu/h) owners manual:</t>
  </si>
  <si>
    <t>Max log length per owner's manual:</t>
  </si>
  <si>
    <t>this is specifically for right behind the andirons. It goves deifferent length instructions for loading later</t>
  </si>
  <si>
    <t>URL for website:</t>
  </si>
  <si>
    <t>https://www.regency-fire.com/en/Products/Wood/Wood-Inserts/i3000</t>
  </si>
  <si>
    <t>Firebox vol. website:</t>
  </si>
  <si>
    <t>URL</t>
  </si>
  <si>
    <t>https://www.regency-fire.com/en/Products/Wood/Wood-Inserts/i3000R#divFullSpecs</t>
  </si>
  <si>
    <t>Max heat output (Btu/h) website:</t>
  </si>
  <si>
    <t>Max log length per website:</t>
  </si>
  <si>
    <t>URL for marketing materials:</t>
  </si>
  <si>
    <t>https://assets.regency-fire.com/getdoc/14091c3c-9950-4e50-97a7-d7724ca85fee/I3000-Launch-Brochure?_gl=1*eie73f*_gcl_au*NTU1MzAwODkuMTc0OTA3Njk5Mw..</t>
  </si>
  <si>
    <t>Firebox vol. brochure/marketing materials:</t>
  </si>
  <si>
    <t>Max heat output per brochure/marketing materials:</t>
  </si>
  <si>
    <t>Max log length per brochure/marketing materials:</t>
  </si>
  <si>
    <t>Conditioning Data Review</t>
  </si>
  <si>
    <t>Conditioning completed by:</t>
  </si>
  <si>
    <t>lab</t>
  </si>
  <si>
    <t>First day of conditioning (date):</t>
  </si>
  <si>
    <t>Number of conditioning hours with data reported:</t>
  </si>
  <si>
    <t>Hours of conditioning by burn rate:</t>
  </si>
  <si>
    <t>Low:</t>
  </si>
  <si>
    <t>Med:</t>
  </si>
  <si>
    <t>High:</t>
  </si>
  <si>
    <t>Number of hours at correct conditioning conditions:</t>
  </si>
  <si>
    <t>Unknown</t>
  </si>
  <si>
    <t>Test Run Data</t>
  </si>
  <si>
    <t>Preliminary testing:</t>
  </si>
  <si>
    <t>Manufacturers instructions meet method requirements:</t>
  </si>
  <si>
    <t>Meets Specification</t>
  </si>
  <si>
    <t>Manufacturers instruction match owners manual - all:</t>
  </si>
  <si>
    <t>Weighted Avg PM emissions (g/h) in report:</t>
  </si>
  <si>
    <t>Total number of runs:</t>
  </si>
  <si>
    <t>Ⓐ Run #:</t>
  </si>
  <si>
    <t>Run category:</t>
  </si>
  <si>
    <t>Cat II</t>
  </si>
  <si>
    <t>Cat IV</t>
  </si>
  <si>
    <t>Cat III</t>
  </si>
  <si>
    <t>page#: 8-10</t>
  </si>
  <si>
    <t>Run time (mins):</t>
  </si>
  <si>
    <t>PM mass (g):</t>
  </si>
  <si>
    <t>page#: 25, 72, 100, 134, 176, 229, 270, 300, 333</t>
  </si>
  <si>
    <t>PM emissions (g/h):</t>
  </si>
  <si>
    <t>Burn rate (kg/h):</t>
  </si>
  <si>
    <t>Ⓐ (M28 only) Run(s) by burn rate categories:</t>
  </si>
  <si>
    <t>BR&lt;0.80:</t>
  </si>
  <si>
    <t>BR 0.80-1.25:</t>
  </si>
  <si>
    <t>BR 1.25-1.90:</t>
  </si>
  <si>
    <t>BR max:</t>
  </si>
  <si>
    <t>(M28 only)  if no BR &lt; 0.80; were two test runs done in Cat 2 - &lt; 1.25 kg/h?</t>
  </si>
  <si>
    <t>if two test runs were NOT done in Cat 2, was damper used?</t>
  </si>
  <si>
    <t>not applicable</t>
  </si>
  <si>
    <t>Run averaging done correctly (Check by method):</t>
  </si>
  <si>
    <t>Duration of time door open at beginning of test (sec):</t>
  </si>
  <si>
    <t>page#: 69, 97, 131, 173, 225, 267, 297, 330, 372</t>
  </si>
  <si>
    <t>(M28R only) Duration door open in 15 min before run (sec):</t>
  </si>
  <si>
    <t>page#: Not reported</t>
  </si>
  <si>
    <t>Any fuel adjustments made during the test run:</t>
  </si>
  <si>
    <t>Heat output by run (Btu/h) HHV:</t>
  </si>
  <si>
    <t>page#: 26, 73, 101, 135, 177, 230, 271, 301, 334</t>
  </si>
  <si>
    <t>CO by run (g/h):</t>
  </si>
  <si>
    <t>CO (g/h) reported to two significant figures?</t>
  </si>
  <si>
    <t>Zero or less CO emission reported?</t>
  </si>
  <si>
    <t>HHV efficiency (%):</t>
  </si>
  <si>
    <t>Lab temperature before the test run (F) w/in 3.3-6.6 ft app</t>
  </si>
  <si>
    <t>page#: 11</t>
  </si>
  <si>
    <t>Lab temperature after the test run (F) w/in 3.3-6.6 ft app</t>
  </si>
  <si>
    <t>Air velocity w/in 2 ft of appliance (ft/min):</t>
  </si>
  <si>
    <t>page#: not reported</t>
  </si>
  <si>
    <t>Facility ambient relative humidity (pre-test):</t>
  </si>
  <si>
    <t>Facility barometric pressure:</t>
  </si>
  <si>
    <t>Stack pressure (From Method 2):</t>
  </si>
  <si>
    <t xml:space="preserve">page#: </t>
  </si>
  <si>
    <t>Avg stove temperature at start of testing (F):</t>
  </si>
  <si>
    <t>page#: 59, 92, 124, 164, 214, 258, 292, 324, 363</t>
  </si>
  <si>
    <t>Avg stove temperature at end of testing (F):</t>
  </si>
  <si>
    <t>page#: 67, 95, 129, 171, 223, 264, 295, 328, 370</t>
  </si>
  <si>
    <t>(M28 only) delta T conditions met (9.5.10):</t>
  </si>
  <si>
    <t>Bypass closed during fuel loading:</t>
  </si>
  <si>
    <t>First Hour PM Emissions</t>
  </si>
  <si>
    <t>PM 1-h Emission Rate (g/h):</t>
  </si>
  <si>
    <t>First hour PM emissions reported in grams per hour</t>
  </si>
  <si>
    <t>First hour PM emissions zero or negative</t>
  </si>
  <si>
    <t>1st hr PM emissions measured with front and back filter</t>
  </si>
  <si>
    <t>Appliance Air Settings</t>
  </si>
  <si>
    <t>Ⓐ Run category:</t>
  </si>
  <si>
    <t>Air setting meets specification:</t>
  </si>
  <si>
    <t>page#: 12</t>
  </si>
  <si>
    <t>Used lowest air settings for low burn (ASTM 3053) or Cat 1(M28R):</t>
  </si>
  <si>
    <t>Affirmative Statement: Lowest burn rate tested</t>
  </si>
  <si>
    <t>Appliance Fueling</t>
  </si>
  <si>
    <t>Fuel species:</t>
  </si>
  <si>
    <t>douglas fir</t>
  </si>
  <si>
    <t>Log length (in):</t>
  </si>
  <si>
    <t>page#: 27, 74, 102, 136, 178, 231, 272, 302, 335 Trapezoidal crib</t>
  </si>
  <si>
    <t>Load density (lb/ft3)(wb):</t>
  </si>
  <si>
    <t>page#: 27, 74, 102, 136, 178, 231, 272, 302, 335</t>
  </si>
  <si>
    <t>Fuel moisture content load (% db):</t>
  </si>
  <si>
    <t>Highest MC pinned value, per piece (%db):</t>
  </si>
  <si>
    <t>Lowest MC pinned value, per piece (% db):</t>
  </si>
  <si>
    <t>Moisture measurements were done within 4 hrs of test?</t>
  </si>
  <si>
    <t>Fuel temperature (F):</t>
  </si>
  <si>
    <t>Pre-burn fuel- avg moisture (% db):</t>
  </si>
  <si>
    <t>Pre-burn fuel species:</t>
  </si>
  <si>
    <t>page#: 17</t>
  </si>
  <si>
    <t>Ⓐ Multiple fuel length(s) used:</t>
  </si>
  <si>
    <t xml:space="preserve"> Filter Data</t>
  </si>
  <si>
    <t>Train precision (%):</t>
  </si>
  <si>
    <t>Train precision (g/kg):</t>
  </si>
  <si>
    <t>Negative filter or probe weights?</t>
  </si>
  <si>
    <t>page#: 68, 96, 130, 172, 224, 266, 296, 329, 371</t>
  </si>
  <si>
    <t>What type of filter used:</t>
  </si>
  <si>
    <t>glass fiber</t>
  </si>
  <si>
    <t>Filter holders - aluminium or PTFE:</t>
  </si>
  <si>
    <t>Filter changes during test run:</t>
  </si>
  <si>
    <t>Filter face velocity (ft/min):</t>
  </si>
  <si>
    <t>Leak check - pre-test leak check:</t>
  </si>
  <si>
    <t>yes, pass</t>
  </si>
  <si>
    <t>page#: 28, 75, 103, 137, 179, 232, 273, 303, 336</t>
  </si>
  <si>
    <t>Leak check - after first hour filter pull:</t>
  </si>
  <si>
    <t>page#: Not applicable (separate sample train)</t>
  </si>
  <si>
    <t>Leak check - post leak check:</t>
  </si>
  <si>
    <t>Negative weights handled appropriately (ambient, probe):</t>
  </si>
  <si>
    <t>page#: N/A</t>
  </si>
  <si>
    <t>Negative weight change for probe value (before vs after):</t>
  </si>
  <si>
    <t>Negative probe value (mg):</t>
  </si>
  <si>
    <t>Negative probe weight &gt;5% of PM:</t>
  </si>
  <si>
    <t>Negative room air values (ambient):</t>
  </si>
  <si>
    <t>Ambient background filter data:</t>
  </si>
  <si>
    <t>Proportional sampling requirements met:</t>
  </si>
  <si>
    <t>page#: throughout test data</t>
  </si>
  <si>
    <t>Dilution Tunnel</t>
  </si>
  <si>
    <t>Dilution tunnel diameter (in):</t>
  </si>
  <si>
    <t>2 different tunnels were used but only 1 set of dimensions was given</t>
  </si>
  <si>
    <t>Dilution tunnel hood diameter (in):</t>
  </si>
  <si>
    <t>Height of the conical section (in):</t>
  </si>
  <si>
    <t>Are elbows at 90 degree angles?</t>
  </si>
  <si>
    <t>Number of 90° elbows upstream of the sampling section:</t>
  </si>
  <si>
    <t>Sampling section straight &amp; same diameter?</t>
  </si>
  <si>
    <t>Velocity ports - how many duct D. from disturbance?</t>
  </si>
  <si>
    <t>Velocity traverse port diameters (in):</t>
  </si>
  <si>
    <t>Distance from velocity to PM sample ports (in):</t>
  </si>
  <si>
    <t>Distance from PM sample ports to disturbance (in):</t>
  </si>
  <si>
    <t>Total duct length from hood to sampling ports (ft):</t>
  </si>
  <si>
    <t>Any traverse points within 0.5 inches of wall?</t>
  </si>
  <si>
    <t>Total height from appliance feet to chimney top (ft):</t>
  </si>
  <si>
    <t>Is room air blank within 10 ft of dilution tunnel hood?</t>
  </si>
  <si>
    <t>Average dilution flow velocity (ft/min):</t>
  </si>
  <si>
    <t>page#: 25, 72, 100, 134, 176, 229, 270, 300, 333 The run 4 velocity is within a rounding error of the requirement and acceptable.</t>
  </si>
  <si>
    <t>Maximum flow velocity (ft/min):</t>
  </si>
  <si>
    <t>Minimum flow velocity (ft/min):</t>
  </si>
  <si>
    <t>Sample flow rate for ambient air (cfm):</t>
  </si>
  <si>
    <t>Pitot velocity measurement (Fp):</t>
  </si>
  <si>
    <t>page#: 28, 75, 103, 137, 179, 232, 273, 303, 336 The run 4 Fp is within a rounding error of the requirement and acceptable.</t>
  </si>
  <si>
    <t>Flow rate (scfm):</t>
  </si>
  <si>
    <t>Calibration Data</t>
  </si>
  <si>
    <t>Testing equipment inventory with ownership info included?</t>
  </si>
  <si>
    <t>Platform (appliance) scale resolution (lb):</t>
  </si>
  <si>
    <t>465-466</t>
  </si>
  <si>
    <t>Platform (appliance) scale:</t>
  </si>
  <si>
    <t>cal date:</t>
  </si>
  <si>
    <t>ownership:</t>
  </si>
  <si>
    <t>test lab</t>
  </si>
  <si>
    <t>status:</t>
  </si>
  <si>
    <t>acceptable</t>
  </si>
  <si>
    <t>Platform (appliance) scale audit before each weighing:</t>
  </si>
  <si>
    <t>28, 75, 103, 137, 179, 231, 273, 303, 336</t>
  </si>
  <si>
    <t>Test fuel scale resolution (lb):</t>
  </si>
  <si>
    <t>This tolerance is outside of the requirements but the added error is not enough to bring the test results into doubt.</t>
  </si>
  <si>
    <t>Test fuel scale:</t>
  </si>
  <si>
    <t>Test fuel scale audit before each weighing:</t>
  </si>
  <si>
    <t>Filter scale/analytical balance resolution (mg):</t>
  </si>
  <si>
    <t>results not far enough out of spec to put the test in question.</t>
  </si>
  <si>
    <t>Filter scale/analytical balance:</t>
  </si>
  <si>
    <t>Filter scale/analytical balance audit before each weighing:</t>
  </si>
  <si>
    <t>Dry gas meter 1:</t>
  </si>
  <si>
    <t>Dry gas meter 1 calibration range:</t>
  </si>
  <si>
    <t>Min (cfm):</t>
  </si>
  <si>
    <t>Max (cfm):</t>
  </si>
  <si>
    <t>Dry gas meter 2:</t>
  </si>
  <si>
    <t>Dry gas meter 2 calibration range:</t>
  </si>
  <si>
    <t>Dry gas meter 3:</t>
  </si>
  <si>
    <t>There was an additional ambient air DGM that was calibrated 8/4/23. It was acceptable.</t>
  </si>
  <si>
    <t>Dry gas meter 3 calibration range:</t>
  </si>
  <si>
    <t>Barometer:</t>
  </si>
  <si>
    <t>They used the local NWS station</t>
  </si>
  <si>
    <t>Wood moisture meter:</t>
  </si>
  <si>
    <t>All Thermocouple (temperature sensors):</t>
  </si>
  <si>
    <t>494-496</t>
  </si>
  <si>
    <t>Dilution tunnel pressure meter (Differential pressure gauge):</t>
  </si>
  <si>
    <t>Owners Manual Requirements</t>
  </si>
  <si>
    <t>Stack height:</t>
  </si>
  <si>
    <t>reported</t>
  </si>
  <si>
    <t>Location recommendation:</t>
  </si>
  <si>
    <t>Guidance on proper draft:</t>
  </si>
  <si>
    <t>414, 434, 437</t>
  </si>
  <si>
    <t>Fuel loading &amp; reloading:</t>
  </si>
  <si>
    <t>Fuel selection recommendation:</t>
  </si>
  <si>
    <t>405, 433</t>
  </si>
  <si>
    <t>Improper fuels warnings:</t>
  </si>
  <si>
    <t>Fire starting procedures:</t>
  </si>
  <si>
    <t>Proper use of air controls:</t>
  </si>
  <si>
    <t>434-435</t>
  </si>
  <si>
    <t>Proper operation low:</t>
  </si>
  <si>
    <t>Ash removal procedures:</t>
  </si>
  <si>
    <t>Replacement parts:</t>
  </si>
  <si>
    <t>449-453</t>
  </si>
  <si>
    <t>Federal warning (Catalytic or NonCat):</t>
  </si>
  <si>
    <t>Warranty rights:</t>
  </si>
  <si>
    <t>455-458</t>
  </si>
  <si>
    <t>Catalytst operation:</t>
  </si>
  <si>
    <t>434, 437</t>
  </si>
  <si>
    <t>Catalytst maintenance procedures:</t>
  </si>
  <si>
    <t>Determining catalyst deterioration or failure:</t>
  </si>
  <si>
    <t>EPA Reporting</t>
  </si>
  <si>
    <t>30 Day notice submitted to EPA:</t>
  </si>
  <si>
    <t>Proposed testing dates:</t>
  </si>
  <si>
    <t>page#: 503, they listed the week of</t>
  </si>
  <si>
    <t>Tested consecutive days:</t>
  </si>
  <si>
    <t>Ⓐ 60 Day report to EPA:</t>
  </si>
  <si>
    <t>Ⓐ Number of days between lab received and testing:</t>
  </si>
  <si>
    <t>Morso Jernstoberi A/S</t>
  </si>
  <si>
    <t>6140 B (6100 B Series)</t>
  </si>
  <si>
    <t>6100 B Series: 6140 B, 6143 B, 6148 B, 6170 B</t>
  </si>
  <si>
    <t>non-catalytic</t>
  </si>
  <si>
    <t>Russ Wold</t>
  </si>
  <si>
    <t>McDonald,Cory</t>
  </si>
  <si>
    <t>Polytest</t>
  </si>
  <si>
    <t>St-Jean-sur-Richelieu / Quebec</t>
  </si>
  <si>
    <t>https://nescaum.sharepoint.com/sites/ADECStoveCheckFileRepository/prod_ADECStoveCheck/2024/6140 B (6100 B Series)_M28R_1/ReviewRound1/Report1_6140 B (6100 B Series).pdf</t>
  </si>
  <si>
    <t>228-19</t>
  </si>
  <si>
    <t>cleared list + 5 years</t>
  </si>
  <si>
    <t>exact day not reported</t>
  </si>
  <si>
    <t>page#:</t>
  </si>
  <si>
    <t>page#: 6</t>
  </si>
  <si>
    <t>10 &amp; 11</t>
  </si>
  <si>
    <t>cannot determine</t>
  </si>
  <si>
    <t>404-414</t>
  </si>
  <si>
    <t>Pg. 10, Pg. 380</t>
  </si>
  <si>
    <t xml:space="preserve"> No affirmative statement from the lab present indicating that the manufacturer's calculations were verified.</t>
  </si>
  <si>
    <t>22, 44, 69, 93</t>
  </si>
  <si>
    <t>24, 47, 71, 95</t>
  </si>
  <si>
    <t>360-367</t>
  </si>
  <si>
    <t>388-402</t>
  </si>
  <si>
    <t>19, 41, 66, 90</t>
  </si>
  <si>
    <t>21, 43, 68, 92</t>
  </si>
  <si>
    <t>27-37, 50-62, 74-86, 98-110</t>
  </si>
  <si>
    <t xml:space="preserve">Missing pages 4&amp;5 of the run 1 lab notes. </t>
  </si>
  <si>
    <t>371-376</t>
  </si>
  <si>
    <t>yes instructions</t>
  </si>
  <si>
    <t>206-238</t>
  </si>
  <si>
    <t>Useable firebox volume meets method requirements but is not sufficient for Alaska approved list addition.</t>
  </si>
  <si>
    <t>page#: 404 useable</t>
  </si>
  <si>
    <t>See row 56</t>
  </si>
  <si>
    <t>https://morsoe.com/us/product/indoor/wood-burning-stove/p6140_us</t>
  </si>
  <si>
    <t>N/A</t>
  </si>
  <si>
    <t>Cannot be determined, weights added not provided</t>
  </si>
  <si>
    <t>Polytests claims it is their general practice, but no data was provided.</t>
  </si>
  <si>
    <t>Does not meet specification</t>
  </si>
  <si>
    <t>285-286,  416</t>
  </si>
  <si>
    <t>The manual says to burn the minimum load at medium before dropping to low.</t>
  </si>
  <si>
    <t>page#: 9 reported per train but not combined. Back calculating from the emission rate yields the following: 1.962, 2.424, 1.540, &amp; 3.141</t>
  </si>
  <si>
    <t>page#: 7</t>
  </si>
  <si>
    <t xml:space="preserve">(ASTM 3053 Tests only) ID Startup/ High run used for calculating emissions: </t>
  </si>
  <si>
    <t>page#: 27, 50, 74, 98</t>
  </si>
  <si>
    <t>(ASTM 3053 only)  Burn rate for med air setting:</t>
  </si>
  <si>
    <t>(ASTM 3053 only)  compare med and low burn rates (kg/h):</t>
  </si>
  <si>
    <t>low BR:</t>
  </si>
  <si>
    <t>med BR:</t>
  </si>
  <si>
    <t>page#: 7 unclear if this is from w/in 2 ft</t>
  </si>
  <si>
    <t>page#: 7 I used the after test values</t>
  </si>
  <si>
    <t>page#: 9</t>
  </si>
  <si>
    <t>page#: 23, 46, 70, 94 reported per sensor but not combined. Averaging the provided values yields: 460.8, 408.46, 397.48, &amp; 488.06</t>
  </si>
  <si>
    <t>page#: 23, 46, 70, 94 reported per sensor but not combined. Averaging the provided values yields: 444.14, 368.4, 394.36, &amp; 478.24</t>
  </si>
  <si>
    <t>page#: 23, 46, 70, 94</t>
  </si>
  <si>
    <t>(ASTM 3053 only)  Stove temp at start &lt;10F ambient:</t>
  </si>
  <si>
    <t>(ASTM 3053 only)  Photos of firebox at the end of the test:</t>
  </si>
  <si>
    <t>coals only at the end of test?</t>
  </si>
  <si>
    <t>page#: 8</t>
  </si>
  <si>
    <t>Ⓐ Direction of longest dimension (Firebox):</t>
  </si>
  <si>
    <t>(ASTM 3053 only) Log direction for testing:</t>
  </si>
  <si>
    <t>(ASTM 3053 only) Shaped to be square-like:</t>
  </si>
  <si>
    <t>(ASTM 3053 only) Debarked fuel:</t>
  </si>
  <si>
    <t>page#: 19, 41,  66, 90</t>
  </si>
  <si>
    <t>(ASTM 3053 only) Sepecific gravity of fuel used (0.48 - 0.73):</t>
  </si>
  <si>
    <t>Value:</t>
  </si>
  <si>
    <t>page#: 21, 43, 68, 92</t>
  </si>
  <si>
    <t>page#: 30, 53, 77, 101</t>
  </si>
  <si>
    <t>(ASTM 3053 only) Back and front filter weighed together:</t>
  </si>
  <si>
    <t>page#: 112-117</t>
  </si>
  <si>
    <t>361-362</t>
  </si>
  <si>
    <t>hood to PM sample ports, not velocity</t>
  </si>
  <si>
    <t>page#: Not directly reported</t>
  </si>
  <si>
    <t>page#: 42</t>
  </si>
  <si>
    <t>page#: 24, 47, 71, 95</t>
  </si>
  <si>
    <t>Reported as .05 kg</t>
  </si>
  <si>
    <t>54, 78, 102</t>
  </si>
  <si>
    <t>Missing pages 4&amp;5 of the run 1 lab notes. Audit was completed but a calibration was not provided.</t>
  </si>
  <si>
    <t xml:space="preserve"> </t>
  </si>
  <si>
    <t>123, 161, 165</t>
  </si>
  <si>
    <t>partially reported -- 3 different thermocouples were included</t>
  </si>
  <si>
    <t>250-253</t>
  </si>
  <si>
    <t>248, 258</t>
  </si>
  <si>
    <t>256-258</t>
  </si>
  <si>
    <t>254-255</t>
  </si>
  <si>
    <t>256-257</t>
  </si>
  <si>
    <t>265-267</t>
  </si>
  <si>
    <t>246, 256</t>
  </si>
  <si>
    <t>268-269</t>
  </si>
  <si>
    <t>page#: 421 They say week of 4/22/24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</si>
</sst>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;@"/>
    <numFmt numFmtId="165" formatCode="0.0"/>
    <numFmt numFmtId="166" formatCode="0.0%"/>
  </numFmts>
  <fonts count="1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sz val="9"/>
      <name val="Calibri"/>
      <family val="2"/>
      <scheme val="minor"/>
    </font>
    <font>
      <u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8.5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.5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BFFD0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88">
    <xf numFmtId="0" fontId="0" fillId="0" borderId="0" xfId="0"/>
    <xf numFmtId="0" fontId="3" fillId="0" borderId="0" xfId="0" applyFont="1"/>
    <xf numFmtId="0" fontId="5" fillId="4" borderId="1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vertical="center"/>
    </xf>
    <xf numFmtId="0" fontId="7" fillId="0" borderId="2" xfId="0" applyFont="1" applyBorder="1" applyAlignment="1" applyProtection="1">
      <alignment vertical="center"/>
      <protection locked="0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5" borderId="1" xfId="1" applyFont="1" applyFill="1" applyBorder="1" applyAlignment="1">
      <alignment vertical="center"/>
    </xf>
    <xf numFmtId="0" fontId="7" fillId="0" borderId="1" xfId="0" applyFont="1" applyBorder="1" applyAlignment="1" applyProtection="1">
      <alignment vertical="center"/>
      <protection locked="0"/>
    </xf>
    <xf numFmtId="0" fontId="7" fillId="5" borderId="1" xfId="1" applyFont="1" applyFill="1" applyBorder="1" applyAlignment="1">
      <alignment vertical="center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5" borderId="2" xfId="0" applyFont="1" applyFill="1" applyBorder="1" applyAlignment="1">
      <alignment horizontal="right" vertical="center"/>
    </xf>
    <xf numFmtId="0" fontId="7" fillId="5" borderId="4" xfId="0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right" vertical="center"/>
    </xf>
    <xf numFmtId="164" fontId="7" fillId="0" borderId="1" xfId="0" applyNumberFormat="1" applyFont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5" borderId="2" xfId="0" applyFont="1" applyFill="1" applyBorder="1" applyAlignment="1">
      <alignment vertical="center"/>
    </xf>
    <xf numFmtId="164" fontId="7" fillId="0" borderId="10" xfId="0" applyNumberFormat="1" applyFont="1" applyBorder="1" applyAlignment="1" applyProtection="1">
      <alignment horizontal="center" vertical="center"/>
      <protection locked="0"/>
    </xf>
    <xf numFmtId="2" fontId="7" fillId="0" borderId="2" xfId="0" applyNumberFormat="1" applyFont="1" applyBorder="1" applyAlignment="1" applyProtection="1">
      <alignment vertical="center" wrapText="1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14" fontId="7" fillId="0" borderId="15" xfId="0" applyNumberFormat="1" applyFont="1" applyBorder="1" applyAlignment="1" applyProtection="1">
      <alignment horizontal="center" vertical="center"/>
      <protection locked="0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5" borderId="1" xfId="0" applyFont="1" applyFill="1" applyBorder="1" applyAlignment="1">
      <alignment horizontal="left" vertical="center"/>
    </xf>
    <xf numFmtId="11" fontId="3" fillId="0" borderId="0" xfId="0" applyNumberFormat="1" applyFont="1"/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5" borderId="1" xfId="0" applyFont="1" applyFill="1" applyBorder="1" applyAlignment="1">
      <alignment vertical="center" wrapText="1"/>
    </xf>
    <xf numFmtId="0" fontId="7" fillId="7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center"/>
    </xf>
    <xf numFmtId="2" fontId="11" fillId="0" borderId="1" xfId="0" applyNumberFormat="1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 applyProtection="1">
      <alignment vertical="center" wrapText="1"/>
      <protection locked="0"/>
    </xf>
    <xf numFmtId="0" fontId="7" fillId="5" borderId="16" xfId="0" applyFont="1" applyFill="1" applyBorder="1" applyAlignment="1">
      <alignment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5" borderId="10" xfId="0" applyFont="1" applyFill="1" applyBorder="1" applyAlignment="1">
      <alignment vertical="center"/>
    </xf>
    <xf numFmtId="0" fontId="7" fillId="0" borderId="8" xfId="0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locked="0"/>
    </xf>
    <xf numFmtId="0" fontId="7" fillId="5" borderId="15" xfId="0" applyFont="1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5" borderId="7" xfId="0" applyFont="1" applyFill="1" applyBorder="1" applyAlignment="1">
      <alignment horizontal="center" vertical="center"/>
    </xf>
    <xf numFmtId="0" fontId="7" fillId="0" borderId="20" xfId="0" applyFont="1" applyBorder="1" applyAlignment="1" applyProtection="1">
      <alignment horizontal="left" vertical="center" wrapText="1"/>
      <protection locked="0"/>
    </xf>
    <xf numFmtId="0" fontId="7" fillId="5" borderId="9" xfId="0" applyFont="1" applyFill="1" applyBorder="1" applyAlignment="1">
      <alignment horizontal="center" vertical="center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7" fillId="5" borderId="2" xfId="0" applyFont="1" applyFill="1" applyBorder="1" applyAlignment="1">
      <alignment horizontal="left" vertical="center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10" fillId="6" borderId="15" xfId="0" applyFont="1" applyFill="1" applyBorder="1" applyAlignment="1">
      <alignment horizontal="center" vertical="center"/>
    </xf>
    <xf numFmtId="0" fontId="7" fillId="0" borderId="20" xfId="0" applyFont="1" applyBorder="1" applyAlignment="1" applyProtection="1">
      <alignment horizontal="center" vertical="center"/>
      <protection locked="0"/>
    </xf>
    <xf numFmtId="0" fontId="10" fillId="5" borderId="2" xfId="0" applyFont="1" applyFill="1" applyBorder="1" applyAlignment="1">
      <alignment vertical="center"/>
    </xf>
    <xf numFmtId="0" fontId="15" fillId="6" borderId="21" xfId="0" applyFont="1" applyFill="1" applyBorder="1" applyAlignment="1">
      <alignment horizontal="right" vertical="center"/>
    </xf>
    <xf numFmtId="0" fontId="11" fillId="0" borderId="21" xfId="0" applyFont="1" applyBorder="1" applyAlignment="1">
      <alignment horizontal="center" vertical="center"/>
    </xf>
    <xf numFmtId="0" fontId="10" fillId="6" borderId="21" xfId="0" applyFont="1" applyFill="1" applyBorder="1" applyAlignment="1">
      <alignment horizontal="right" vertical="center"/>
    </xf>
    <xf numFmtId="0" fontId="7" fillId="0" borderId="5" xfId="0" applyFont="1" applyBorder="1" applyAlignment="1" applyProtection="1">
      <alignment vertical="center" wrapText="1"/>
      <protection locked="0"/>
    </xf>
    <xf numFmtId="0" fontId="7" fillId="0" borderId="11" xfId="0" applyFont="1" applyBorder="1" applyAlignment="1" applyProtection="1">
      <alignment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7" fillId="5" borderId="10" xfId="0" applyFont="1" applyFill="1" applyBorder="1" applyAlignment="1">
      <alignment vertical="center" wrapText="1"/>
    </xf>
    <xf numFmtId="0" fontId="9" fillId="0" borderId="10" xfId="0" applyFont="1" applyBorder="1" applyAlignment="1" applyProtection="1">
      <alignment vertical="center"/>
      <protection locked="0"/>
    </xf>
    <xf numFmtId="1" fontId="9" fillId="0" borderId="10" xfId="0" applyNumberFormat="1" applyFont="1" applyBorder="1" applyAlignment="1" applyProtection="1">
      <alignment vertical="center"/>
      <protection locked="0"/>
    </xf>
    <xf numFmtId="0" fontId="9" fillId="5" borderId="10" xfId="0" applyFont="1" applyFill="1" applyBorder="1" applyAlignment="1">
      <alignment vertical="center"/>
    </xf>
    <xf numFmtId="3" fontId="7" fillId="0" borderId="15" xfId="0" applyNumberFormat="1" applyFont="1" applyBorder="1" applyAlignment="1" applyProtection="1">
      <alignment horizontal="center" vertical="center"/>
      <protection locked="0"/>
    </xf>
    <xf numFmtId="166" fontId="7" fillId="0" borderId="1" xfId="0" applyNumberFormat="1" applyFont="1" applyBorder="1" applyAlignment="1" applyProtection="1">
      <alignment horizontal="center" vertical="center"/>
      <protection locked="0"/>
    </xf>
    <xf numFmtId="166" fontId="7" fillId="0" borderId="4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7" fillId="0" borderId="2" xfId="0" applyFont="1" applyBorder="1" applyAlignment="1" applyProtection="1">
      <alignment vertical="top" wrapText="1"/>
      <protection locked="0"/>
    </xf>
    <xf numFmtId="0" fontId="16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166" fontId="7" fillId="0" borderId="20" xfId="0" applyNumberFormat="1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vertical="center"/>
      <protection locked="0"/>
    </xf>
    <xf numFmtId="0" fontId="9" fillId="5" borderId="8" xfId="0" applyFont="1" applyFill="1" applyBorder="1" applyAlignment="1">
      <alignment vertical="center"/>
    </xf>
    <xf numFmtId="166" fontId="9" fillId="0" borderId="10" xfId="0" applyNumberFormat="1" applyFont="1" applyBorder="1" applyAlignment="1" applyProtection="1">
      <alignment vertical="center"/>
      <protection locked="0"/>
    </xf>
    <xf numFmtId="10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vertical="center" wrapText="1"/>
      <protection locked="0"/>
    </xf>
    <xf numFmtId="0" fontId="5" fillId="4" borderId="20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0" fillId="0" borderId="10" xfId="0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7" fillId="5" borderId="5" xfId="0" applyFont="1" applyFill="1" applyBorder="1" applyAlignment="1">
      <alignment vertical="center"/>
    </xf>
    <xf numFmtId="0" fontId="5" fillId="4" borderId="15" xfId="0" applyFont="1" applyFill="1" applyBorder="1" applyAlignment="1">
      <alignment horizontal="left" vertical="center"/>
    </xf>
    <xf numFmtId="0" fontId="6" fillId="4" borderId="12" xfId="0" applyFont="1" applyFill="1" applyBorder="1" applyAlignment="1">
      <alignment horizontal="left" vertical="center" wrapText="1"/>
    </xf>
    <xf numFmtId="0" fontId="7" fillId="5" borderId="26" xfId="0" applyFont="1" applyFill="1" applyBorder="1" applyAlignment="1">
      <alignment vertical="center"/>
    </xf>
    <xf numFmtId="14" fontId="7" fillId="0" borderId="1" xfId="0" applyNumberFormat="1" applyFont="1" applyBorder="1" applyAlignment="1" applyProtection="1">
      <alignment vertical="center"/>
      <protection locked="0"/>
    </xf>
    <xf numFmtId="0" fontId="9" fillId="5" borderId="0" xfId="0" applyFont="1" applyFill="1" applyAlignment="1">
      <alignment vertical="center"/>
    </xf>
    <xf numFmtId="0" fontId="9" fillId="5" borderId="10" xfId="0" applyFont="1" applyFill="1" applyBorder="1" applyAlignment="1">
      <alignment horizontal="right" vertical="center"/>
    </xf>
    <xf numFmtId="0" fontId="7" fillId="5" borderId="10" xfId="0" applyFont="1" applyFill="1" applyBorder="1" applyAlignment="1">
      <alignment horizontal="right" vertical="center"/>
    </xf>
    <xf numFmtId="0" fontId="9" fillId="0" borderId="8" xfId="0" applyFont="1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164" fontId="7" fillId="8" borderId="1" xfId="0" applyNumberFormat="1" applyFont="1" applyFill="1" applyBorder="1" applyAlignment="1" applyProtection="1">
      <alignment horizontal="center" vertical="center"/>
      <protection locked="0"/>
    </xf>
    <xf numFmtId="0" fontId="11" fillId="8" borderId="1" xfId="0" applyFont="1" applyFill="1" applyBorder="1" applyAlignment="1">
      <alignment vertical="center"/>
    </xf>
    <xf numFmtId="164" fontId="7" fillId="8" borderId="10" xfId="0" applyNumberFormat="1" applyFont="1" applyFill="1" applyBorder="1" applyAlignment="1" applyProtection="1">
      <alignment horizontal="center" vertical="center"/>
      <protection locked="0"/>
    </xf>
    <xf numFmtId="0" fontId="7" fillId="8" borderId="1" xfId="0" applyFont="1" applyFill="1" applyBorder="1" applyAlignment="1" applyProtection="1">
      <alignment horizontal="center" vertical="center"/>
      <protection locked="0"/>
    </xf>
    <xf numFmtId="0" fontId="7" fillId="8" borderId="15" xfId="0" applyFont="1" applyFill="1" applyBorder="1" applyAlignment="1" applyProtection="1">
      <alignment horizontal="center" vertical="center"/>
      <protection locked="0"/>
    </xf>
    <xf numFmtId="14" fontId="7" fillId="8" borderId="15" xfId="0" applyNumberFormat="1" applyFont="1" applyFill="1" applyBorder="1" applyAlignment="1" applyProtection="1">
      <alignment horizontal="center" vertical="center"/>
      <protection locked="0"/>
    </xf>
    <xf numFmtId="0" fontId="7" fillId="8" borderId="15" xfId="0" applyFont="1" applyFill="1" applyBorder="1" applyAlignment="1">
      <alignment horizontal="center" vertical="center"/>
    </xf>
    <xf numFmtId="164" fontId="7" fillId="8" borderId="1" xfId="0" applyNumberFormat="1" applyFont="1" applyFill="1" applyBorder="1" applyAlignment="1" applyProtection="1">
      <alignment horizontal="center" vertical="center" wrapText="1"/>
      <protection locked="0"/>
    </xf>
    <xf numFmtId="164" fontId="7" fillId="8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 applyProtection="1">
      <alignment vertical="center"/>
      <protection locked="0"/>
    </xf>
    <xf numFmtId="2" fontId="11" fillId="8" borderId="1" xfId="0" applyNumberFormat="1" applyFont="1" applyFill="1" applyBorder="1" applyAlignment="1">
      <alignment vertical="center" wrapText="1"/>
    </xf>
    <xf numFmtId="0" fontId="7" fillId="8" borderId="2" xfId="0" applyFont="1" applyFill="1" applyBorder="1" applyAlignment="1" applyProtection="1">
      <alignment vertical="center" wrapText="1"/>
      <protection locked="0"/>
    </xf>
    <xf numFmtId="165" fontId="7" fillId="8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8" borderId="1" xfId="0" applyFont="1" applyFill="1" applyBorder="1" applyAlignment="1" applyProtection="1">
      <alignment horizontal="left" vertical="center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0" fontId="7" fillId="8" borderId="20" xfId="0" applyFont="1" applyFill="1" applyBorder="1" applyAlignment="1" applyProtection="1">
      <alignment horizontal="left" vertical="center" wrapText="1"/>
      <protection locked="0"/>
    </xf>
    <xf numFmtId="0" fontId="3" fillId="8" borderId="1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7" fillId="8" borderId="1" xfId="0" applyFont="1" applyFill="1" applyBorder="1" applyAlignment="1">
      <alignment horizontal="center" vertical="center"/>
    </xf>
    <xf numFmtId="0" fontId="7" fillId="8" borderId="20" xfId="0" applyFont="1" applyFill="1" applyBorder="1" applyAlignment="1" applyProtection="1">
      <alignment horizontal="center" vertical="center"/>
      <protection locked="0"/>
    </xf>
    <xf numFmtId="0" fontId="7" fillId="8" borderId="20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9" fillId="8" borderId="10" xfId="0" applyFont="1" applyFill="1" applyBorder="1" applyAlignment="1" applyProtection="1">
      <alignment vertical="center"/>
      <protection locked="0"/>
    </xf>
    <xf numFmtId="0" fontId="9" fillId="8" borderId="10" xfId="0" applyFont="1" applyFill="1" applyBorder="1" applyAlignment="1">
      <alignment vertical="center"/>
    </xf>
    <xf numFmtId="1" fontId="9" fillId="8" borderId="10" xfId="0" applyNumberFormat="1" applyFont="1" applyFill="1" applyBorder="1" applyAlignment="1" applyProtection="1">
      <alignment vertical="center"/>
      <protection locked="0"/>
    </xf>
    <xf numFmtId="1" fontId="9" fillId="8" borderId="10" xfId="0" applyNumberFormat="1" applyFont="1" applyFill="1" applyBorder="1" applyAlignment="1">
      <alignment vertical="center"/>
    </xf>
    <xf numFmtId="0" fontId="7" fillId="5" borderId="26" xfId="0" applyFont="1" applyFill="1" applyBorder="1" applyAlignment="1">
      <alignment horizontal="right" vertical="center"/>
    </xf>
    <xf numFmtId="0" fontId="7" fillId="8" borderId="20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5" borderId="12" xfId="0" applyFont="1" applyFill="1" applyBorder="1" applyAlignment="1">
      <alignment vertical="center"/>
    </xf>
    <xf numFmtId="0" fontId="7" fillId="5" borderId="31" xfId="0" applyFont="1" applyFill="1" applyBorder="1" applyAlignment="1">
      <alignment horizontal="right" vertical="center"/>
    </xf>
    <xf numFmtId="0" fontId="0" fillId="8" borderId="10" xfId="0" applyFill="1" applyBorder="1" applyAlignment="1" applyProtection="1">
      <alignment vertical="center"/>
      <protection locked="0"/>
    </xf>
    <xf numFmtId="3" fontId="7" fillId="8" borderId="15" xfId="0" applyNumberFormat="1" applyFont="1" applyFill="1" applyBorder="1" applyAlignment="1" applyProtection="1">
      <alignment horizontal="center" vertical="center"/>
      <protection locked="0"/>
    </xf>
    <xf numFmtId="3" fontId="7" fillId="8" borderId="15" xfId="0" applyNumberFormat="1" applyFont="1" applyFill="1" applyBorder="1" applyAlignment="1">
      <alignment horizontal="center" vertical="center"/>
    </xf>
    <xf numFmtId="166" fontId="7" fillId="8" borderId="1" xfId="0" applyNumberFormat="1" applyFont="1" applyFill="1" applyBorder="1" applyAlignment="1" applyProtection="1">
      <alignment horizontal="center" vertical="center"/>
      <protection locked="0"/>
    </xf>
    <xf numFmtId="166" fontId="7" fillId="8" borderId="1" xfId="0" applyNumberFormat="1" applyFont="1" applyFill="1" applyBorder="1" applyAlignment="1">
      <alignment horizontal="center" vertical="center"/>
    </xf>
    <xf numFmtId="166" fontId="7" fillId="8" borderId="4" xfId="0" applyNumberFormat="1" applyFont="1" applyFill="1" applyBorder="1" applyAlignment="1" applyProtection="1">
      <alignment horizontal="center" vertical="center"/>
      <protection locked="0"/>
    </xf>
    <xf numFmtId="0" fontId="11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 applyProtection="1">
      <alignment vertical="center" wrapText="1"/>
      <protection locked="0"/>
    </xf>
    <xf numFmtId="0" fontId="18" fillId="8" borderId="1" xfId="0" applyFont="1" applyFill="1" applyBorder="1" applyAlignment="1">
      <alignment vertical="center" wrapText="1"/>
    </xf>
    <xf numFmtId="166" fontId="7" fillId="8" borderId="20" xfId="0" applyNumberFormat="1" applyFont="1" applyFill="1" applyBorder="1" applyAlignment="1">
      <alignment horizontal="center" vertical="center"/>
    </xf>
    <xf numFmtId="0" fontId="9" fillId="8" borderId="21" xfId="0" applyFont="1" applyFill="1" applyBorder="1" applyAlignment="1" applyProtection="1">
      <alignment vertical="center"/>
      <protection locked="0"/>
    </xf>
    <xf numFmtId="0" fontId="9" fillId="8" borderId="21" xfId="0" applyFont="1" applyFill="1" applyBorder="1" applyAlignment="1">
      <alignment vertical="center"/>
    </xf>
    <xf numFmtId="166" fontId="9" fillId="8" borderId="10" xfId="0" applyNumberFormat="1" applyFont="1" applyFill="1" applyBorder="1" applyAlignment="1" applyProtection="1">
      <alignment vertical="center"/>
      <protection locked="0"/>
    </xf>
    <xf numFmtId="166" fontId="9" fillId="8" borderId="10" xfId="0" applyNumberFormat="1" applyFont="1" applyFill="1" applyBorder="1" applyAlignment="1">
      <alignment vertical="center"/>
    </xf>
    <xf numFmtId="10" fontId="7" fillId="8" borderId="1" xfId="0" applyNumberFormat="1" applyFont="1" applyFill="1" applyBorder="1" applyAlignment="1" applyProtection="1">
      <alignment horizontal="center" vertical="center"/>
      <protection locked="0"/>
    </xf>
    <xf numFmtId="10" fontId="7" fillId="8" borderId="1" xfId="0" applyNumberFormat="1" applyFont="1" applyFill="1" applyBorder="1" applyAlignment="1">
      <alignment horizontal="center" vertical="center"/>
    </xf>
    <xf numFmtId="0" fontId="7" fillId="8" borderId="5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vertical="center"/>
      <protection locked="0"/>
    </xf>
    <xf numFmtId="0" fontId="7" fillId="8" borderId="1" xfId="0" applyFont="1" applyFill="1" applyBorder="1" applyAlignment="1">
      <alignment vertical="center"/>
    </xf>
    <xf numFmtId="0" fontId="7" fillId="9" borderId="2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11" xfId="0" applyFont="1" applyBorder="1" applyAlignment="1" applyProtection="1">
      <alignment vertical="center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32" xfId="0" applyFont="1" applyBorder="1" applyAlignment="1" applyProtection="1">
      <alignment horizontal="left" vertical="center" wrapText="1"/>
      <protection locked="0"/>
    </xf>
    <xf numFmtId="14" fontId="7" fillId="8" borderId="1" xfId="0" applyNumberFormat="1" applyFont="1" applyFill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164" fontId="7" fillId="8" borderId="10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6" borderId="1" xfId="0" applyFont="1" applyFill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5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165" fontId="7" fillId="0" borderId="2" xfId="0" applyNumberFormat="1" applyFont="1" applyBorder="1" applyAlignment="1" applyProtection="1">
      <alignment horizontal="center" vertical="center"/>
      <protection locked="0"/>
    </xf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14" fontId="7" fillId="0" borderId="10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3" fillId="0" borderId="1" xfId="1" applyFont="1" applyFill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1" xfId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3" fontId="7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1" applyFont="1" applyFill="1" applyBorder="1" applyAlignment="1" applyProtection="1">
      <alignment horizontal="center" vertical="center"/>
      <protection locked="0"/>
    </xf>
    <xf numFmtId="0" fontId="9" fillId="0" borderId="1" xfId="1" applyFont="1" applyFill="1" applyBorder="1" applyAlignment="1" applyProtection="1">
      <alignment horizontal="center" vertical="center" wrapText="1"/>
      <protection locked="0"/>
    </xf>
    <xf numFmtId="0" fontId="13" fillId="0" borderId="1" xfId="1" applyFont="1" applyFill="1" applyBorder="1" applyAlignment="1" applyProtection="1">
      <alignment horizontal="center" vertical="center" wrapText="1"/>
      <protection locked="0"/>
    </xf>
    <xf numFmtId="0" fontId="10" fillId="6" borderId="1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right" vertical="center"/>
    </xf>
    <xf numFmtId="16" fontId="7" fillId="0" borderId="1" xfId="0" applyNumberFormat="1" applyFont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>
      <alignment horizontal="center" vertical="center"/>
    </xf>
    <xf numFmtId="14" fontId="7" fillId="0" borderId="8" xfId="0" applyNumberFormat="1" applyFont="1" applyBorder="1" applyAlignment="1" applyProtection="1">
      <alignment horizontal="center" vertical="center"/>
      <protection locked="0"/>
    </xf>
    <xf numFmtId="14" fontId="7" fillId="0" borderId="11" xfId="0" applyNumberFormat="1" applyFont="1" applyBorder="1" applyAlignment="1" applyProtection="1">
      <alignment horizontal="center" vertical="center"/>
      <protection locked="0"/>
    </xf>
    <xf numFmtId="14" fontId="7" fillId="0" borderId="9" xfId="0" applyNumberFormat="1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14" fontId="7" fillId="0" borderId="12" xfId="0" applyNumberFormat="1" applyFont="1" applyBorder="1" applyAlignment="1" applyProtection="1">
      <alignment horizontal="center" vertical="center"/>
      <protection locked="0"/>
    </xf>
    <xf numFmtId="14" fontId="7" fillId="0" borderId="13" xfId="0" applyNumberFormat="1" applyFont="1" applyBorder="1" applyAlignment="1" applyProtection="1">
      <alignment horizontal="center" vertical="center"/>
      <protection locked="0"/>
    </xf>
    <xf numFmtId="14" fontId="7" fillId="0" borderId="14" xfId="0" applyNumberFormat="1" applyFont="1" applyBorder="1" applyAlignment="1" applyProtection="1">
      <alignment horizontal="center" vertical="center"/>
      <protection locked="0"/>
    </xf>
    <xf numFmtId="164" fontId="7" fillId="0" borderId="2" xfId="0" applyNumberFormat="1" applyFont="1" applyBorder="1" applyAlignment="1" applyProtection="1">
      <alignment horizontal="center" vertical="center"/>
      <protection locked="0"/>
    </xf>
    <xf numFmtId="164" fontId="7" fillId="0" borderId="4" xfId="0" applyNumberFormat="1" applyFont="1" applyBorder="1" applyAlignment="1" applyProtection="1">
      <alignment horizontal="center" vertical="center"/>
      <protection locked="0"/>
    </xf>
    <xf numFmtId="164" fontId="7" fillId="5" borderId="2" xfId="0" applyNumberFormat="1" applyFont="1" applyFill="1" applyBorder="1" applyAlignment="1">
      <alignment horizontal="right" vertical="center"/>
    </xf>
    <xf numFmtId="164" fontId="7" fillId="5" borderId="4" xfId="0" applyNumberFormat="1" applyFont="1" applyFill="1" applyBorder="1" applyAlignment="1">
      <alignment horizontal="right" vertical="center"/>
    </xf>
    <xf numFmtId="0" fontId="7" fillId="0" borderId="1" xfId="0" applyFont="1" applyBorder="1" applyAlignment="1" applyProtection="1">
      <alignment vertical="center"/>
      <protection locked="0"/>
    </xf>
    <xf numFmtId="14" fontId="7" fillId="0" borderId="5" xfId="0" applyNumberFormat="1" applyFont="1" applyBorder="1" applyAlignment="1" applyProtection="1">
      <alignment horizontal="center" vertical="center"/>
      <protection locked="0"/>
    </xf>
    <xf numFmtId="14" fontId="7" fillId="0" borderId="6" xfId="0" applyNumberFormat="1" applyFont="1" applyBorder="1" applyAlignment="1" applyProtection="1">
      <alignment horizontal="center" vertical="center"/>
      <protection locked="0"/>
    </xf>
    <xf numFmtId="14" fontId="7" fillId="0" borderId="7" xfId="0" applyNumberFormat="1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>
      <alignment horizontal="right" vertical="center"/>
    </xf>
    <xf numFmtId="0" fontId="7" fillId="5" borderId="9" xfId="0" applyFont="1" applyFill="1" applyBorder="1" applyAlignment="1">
      <alignment horizontal="right"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1" fillId="0" borderId="1" xfId="1" applyFill="1" applyBorder="1" applyAlignment="1" applyProtection="1">
      <alignment vertical="center"/>
      <protection locked="0"/>
    </xf>
    <xf numFmtId="0" fontId="7" fillId="5" borderId="2" xfId="0" applyFont="1" applyFill="1" applyBorder="1" applyAlignment="1">
      <alignment horizontal="right" vertical="center"/>
    </xf>
    <xf numFmtId="0" fontId="7" fillId="5" borderId="4" xfId="0" applyFont="1" applyFill="1" applyBorder="1" applyAlignment="1">
      <alignment horizontal="right" vertical="center"/>
    </xf>
    <xf numFmtId="14" fontId="7" fillId="0" borderId="2" xfId="0" applyNumberFormat="1" applyFont="1" applyBorder="1" applyAlignment="1" applyProtection="1">
      <alignment horizontal="left" vertical="center"/>
      <protection locked="0"/>
    </xf>
    <xf numFmtId="14" fontId="7" fillId="0" borderId="3" xfId="0" applyNumberFormat="1" applyFont="1" applyBorder="1" applyAlignment="1" applyProtection="1">
      <alignment horizontal="left" vertical="center"/>
      <protection locked="0"/>
    </xf>
    <xf numFmtId="14" fontId="7" fillId="0" borderId="4" xfId="0" applyNumberFormat="1" applyFont="1" applyBorder="1" applyAlignment="1" applyProtection="1">
      <alignment horizontal="left" vertical="center"/>
      <protection locked="0"/>
    </xf>
    <xf numFmtId="0" fontId="10" fillId="6" borderId="2" xfId="0" applyFont="1" applyFill="1" applyBorder="1" applyAlignment="1">
      <alignment horizontal="right" vertical="center"/>
    </xf>
    <xf numFmtId="0" fontId="10" fillId="6" borderId="4" xfId="0" applyFont="1" applyFill="1" applyBorder="1" applyAlignment="1">
      <alignment horizontal="right" vertical="center"/>
    </xf>
    <xf numFmtId="0" fontId="12" fillId="6" borderId="2" xfId="0" applyFont="1" applyFill="1" applyBorder="1" applyAlignment="1">
      <alignment horizontal="right" vertical="center"/>
    </xf>
    <xf numFmtId="0" fontId="12" fillId="6" borderId="4" xfId="0" applyFont="1" applyFill="1" applyBorder="1" applyAlignment="1">
      <alignment horizontal="right" vertical="center"/>
    </xf>
    <xf numFmtId="0" fontId="7" fillId="0" borderId="2" xfId="0" applyFont="1" applyBorder="1" applyAlignment="1" applyProtection="1">
      <alignment vertical="center"/>
      <protection locked="0"/>
    </xf>
    <xf numFmtId="0" fontId="7" fillId="5" borderId="1" xfId="0" applyFont="1" applyFill="1" applyBorder="1" applyAlignment="1" applyProtection="1">
      <alignment horizontal="right" vertical="center"/>
      <protection locked="0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7" fillId="0" borderId="3" xfId="0" applyFont="1" applyBorder="1" applyAlignment="1" applyProtection="1">
      <alignment vertical="center"/>
      <protection locked="0"/>
    </xf>
    <xf numFmtId="0" fontId="7" fillId="0" borderId="4" xfId="0" applyFont="1" applyBorder="1" applyAlignment="1" applyProtection="1">
      <alignment vertical="center"/>
      <protection locked="0"/>
    </xf>
    <xf numFmtId="0" fontId="6" fillId="4" borderId="2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7" fillId="8" borderId="33" xfId="0" applyFont="1" applyFill="1" applyBorder="1" applyAlignment="1" applyProtection="1">
      <alignment horizontal="center" vertical="center"/>
      <protection locked="0"/>
    </xf>
    <xf numFmtId="0" fontId="7" fillId="8" borderId="18" xfId="0" applyFont="1" applyFill="1" applyBorder="1" applyAlignment="1" applyProtection="1">
      <alignment horizontal="center" vertical="center"/>
      <protection locked="0"/>
    </xf>
    <xf numFmtId="0" fontId="7" fillId="8" borderId="19" xfId="0" applyFont="1" applyFill="1" applyBorder="1" applyAlignment="1" applyProtection="1">
      <alignment horizontal="center" vertical="center"/>
      <protection locked="0"/>
    </xf>
    <xf numFmtId="0" fontId="7" fillId="8" borderId="23" xfId="0" applyFont="1" applyFill="1" applyBorder="1" applyAlignment="1" applyProtection="1">
      <alignment horizontal="center" vertical="center"/>
      <protection locked="0"/>
    </xf>
    <xf numFmtId="0" fontId="7" fillId="8" borderId="24" xfId="0" applyFont="1" applyFill="1" applyBorder="1" applyAlignment="1" applyProtection="1">
      <alignment horizontal="center" vertical="center"/>
      <protection locked="0"/>
    </xf>
    <xf numFmtId="0" fontId="7" fillId="8" borderId="25" xfId="0" applyFont="1" applyFill="1" applyBorder="1" applyAlignment="1" applyProtection="1">
      <alignment horizontal="center" vertical="center"/>
      <protection locked="0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1" fillId="8" borderId="4" xfId="0" applyFont="1" applyFill="1" applyBorder="1" applyAlignment="1">
      <alignment horizontal="center" vertical="center"/>
    </xf>
    <xf numFmtId="0" fontId="7" fillId="8" borderId="2" xfId="0" applyFont="1" applyFill="1" applyBorder="1" applyAlignment="1" applyProtection="1">
      <alignment vertical="center"/>
      <protection locked="0"/>
    </xf>
    <xf numFmtId="0" fontId="7" fillId="8" borderId="3" xfId="0" applyFont="1" applyFill="1" applyBorder="1" applyAlignment="1" applyProtection="1">
      <alignment vertical="center"/>
      <protection locked="0"/>
    </xf>
    <xf numFmtId="0" fontId="7" fillId="8" borderId="4" xfId="0" applyFont="1" applyFill="1" applyBorder="1" applyAlignment="1" applyProtection="1">
      <alignment vertical="center"/>
      <protection locked="0"/>
    </xf>
    <xf numFmtId="0" fontId="7" fillId="8" borderId="2" xfId="0" applyFont="1" applyFill="1" applyBorder="1" applyAlignment="1" applyProtection="1">
      <alignment horizontal="center" vertical="center"/>
      <protection locked="0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9" fillId="8" borderId="27" xfId="0" applyFont="1" applyFill="1" applyBorder="1" applyAlignment="1" applyProtection="1">
      <alignment horizontal="center" vertical="center"/>
      <protection locked="0"/>
    </xf>
    <xf numFmtId="0" fontId="9" fillId="8" borderId="3" xfId="0" applyFont="1" applyFill="1" applyBorder="1" applyAlignment="1" applyProtection="1">
      <alignment horizontal="center" vertical="center"/>
      <protection locked="0"/>
    </xf>
    <xf numFmtId="0" fontId="9" fillId="8" borderId="28" xfId="0" applyFont="1" applyFill="1" applyBorder="1" applyAlignment="1" applyProtection="1">
      <alignment horizontal="center" vertical="center"/>
      <protection locked="0"/>
    </xf>
    <xf numFmtId="0" fontId="9" fillId="8" borderId="17" xfId="0" applyFont="1" applyFill="1" applyBorder="1" applyAlignment="1" applyProtection="1">
      <alignment horizontal="center" vertical="center"/>
      <protection locked="0"/>
    </xf>
    <xf numFmtId="0" fontId="9" fillId="8" borderId="35" xfId="0" applyFont="1" applyFill="1" applyBorder="1" applyAlignment="1" applyProtection="1">
      <alignment horizontal="center" vertical="center"/>
      <protection locked="0"/>
    </xf>
    <xf numFmtId="0" fontId="9" fillId="8" borderId="2" xfId="0" applyFont="1" applyFill="1" applyBorder="1" applyAlignment="1" applyProtection="1">
      <alignment horizontal="center" vertical="center"/>
      <protection locked="0"/>
    </xf>
    <xf numFmtId="0" fontId="9" fillId="8" borderId="4" xfId="0" applyFont="1" applyFill="1" applyBorder="1" applyAlignment="1" applyProtection="1">
      <alignment horizontal="center" vertical="center"/>
      <protection locked="0"/>
    </xf>
    <xf numFmtId="0" fontId="7" fillId="8" borderId="3" xfId="0" applyFont="1" applyFill="1" applyBorder="1" applyAlignment="1" applyProtection="1">
      <alignment horizontal="center" vertical="center"/>
      <protection locked="0"/>
    </xf>
    <xf numFmtId="0" fontId="9" fillId="8" borderId="8" xfId="0" applyFont="1" applyFill="1" applyBorder="1" applyAlignment="1" applyProtection="1">
      <alignment horizontal="center" vertical="center"/>
      <protection locked="0"/>
    </xf>
    <xf numFmtId="0" fontId="9" fillId="8" borderId="11" xfId="0" applyFont="1" applyFill="1" applyBorder="1" applyAlignment="1" applyProtection="1">
      <alignment horizontal="center" vertical="center"/>
      <protection locked="0"/>
    </xf>
    <xf numFmtId="0" fontId="9" fillId="8" borderId="9" xfId="0" applyFont="1" applyFill="1" applyBorder="1" applyAlignment="1" applyProtection="1">
      <alignment horizontal="center" vertical="center"/>
      <protection locked="0"/>
    </xf>
    <xf numFmtId="0" fontId="6" fillId="4" borderId="12" xfId="0" applyFont="1" applyFill="1" applyBorder="1" applyAlignment="1">
      <alignment horizontal="left" vertical="center"/>
    </xf>
    <xf numFmtId="0" fontId="6" fillId="4" borderId="13" xfId="0" applyFont="1" applyFill="1" applyBorder="1" applyAlignment="1">
      <alignment horizontal="left" vertical="center"/>
    </xf>
    <xf numFmtId="0" fontId="6" fillId="4" borderId="1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6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center"/>
    </xf>
    <xf numFmtId="0" fontId="9" fillId="8" borderId="18" xfId="0" applyFont="1" applyFill="1" applyBorder="1" applyAlignment="1" applyProtection="1">
      <alignment horizontal="center" vertical="center"/>
      <protection locked="0"/>
    </xf>
    <xf numFmtId="0" fontId="11" fillId="8" borderId="23" xfId="0" applyFont="1" applyFill="1" applyBorder="1" applyAlignment="1">
      <alignment horizontal="center" vertical="center"/>
    </xf>
    <xf numFmtId="0" fontId="11" fillId="8" borderId="24" xfId="0" applyFont="1" applyFill="1" applyBorder="1" applyAlignment="1">
      <alignment horizontal="center" vertical="center"/>
    </xf>
    <xf numFmtId="0" fontId="11" fillId="8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11" fillId="8" borderId="2" xfId="0" applyFont="1" applyFill="1" applyBorder="1" applyAlignment="1" applyProtection="1">
      <alignment horizontal="center" vertical="center" wrapText="1"/>
      <protection locked="0"/>
    </xf>
    <xf numFmtId="0" fontId="11" fillId="8" borderId="3" xfId="0" applyFont="1" applyFill="1" applyBorder="1" applyAlignment="1" applyProtection="1">
      <alignment horizontal="center" vertical="center" wrapText="1"/>
      <protection locked="0"/>
    </xf>
    <xf numFmtId="0" fontId="11" fillId="8" borderId="4" xfId="0" applyFont="1" applyFill="1" applyBorder="1" applyAlignment="1" applyProtection="1">
      <alignment horizontal="center" vertical="center" wrapText="1"/>
      <protection locked="0"/>
    </xf>
    <xf numFmtId="0" fontId="7" fillId="8" borderId="2" xfId="0" applyFont="1" applyFill="1" applyBorder="1" applyAlignment="1" applyProtection="1">
      <alignment horizontal="center" vertical="center" wrapText="1"/>
      <protection locked="0"/>
    </xf>
    <xf numFmtId="0" fontId="7" fillId="8" borderId="3" xfId="0" applyFont="1" applyFill="1" applyBorder="1" applyAlignment="1" applyProtection="1">
      <alignment horizontal="center" vertical="center" wrapText="1"/>
      <protection locked="0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8" xfId="0" applyFill="1" applyBorder="1" applyAlignment="1" applyProtection="1">
      <alignment horizontal="center" vertical="center"/>
      <protection locked="0"/>
    </xf>
    <xf numFmtId="0" fontId="0" fillId="8" borderId="11" xfId="0" applyFill="1" applyBorder="1" applyAlignment="1" applyProtection="1">
      <alignment horizontal="center" vertical="center"/>
      <protection locked="0"/>
    </xf>
    <xf numFmtId="0" fontId="0" fillId="8" borderId="9" xfId="0" applyFill="1" applyBorder="1" applyAlignment="1" applyProtection="1">
      <alignment horizontal="center" vertical="center"/>
      <protection locked="0"/>
    </xf>
    <xf numFmtId="0" fontId="0" fillId="8" borderId="2" xfId="0" applyFill="1" applyBorder="1" applyAlignment="1" applyProtection="1">
      <alignment vertical="center"/>
      <protection locked="0"/>
    </xf>
    <xf numFmtId="0" fontId="0" fillId="8" borderId="4" xfId="0" applyFill="1" applyBorder="1" applyAlignment="1" applyProtection="1">
      <alignment vertical="center"/>
      <protection locked="0"/>
    </xf>
    <xf numFmtId="0" fontId="9" fillId="5" borderId="2" xfId="0" applyFont="1" applyFill="1" applyBorder="1" applyAlignment="1">
      <alignment horizontal="right" vertical="center"/>
    </xf>
    <xf numFmtId="0" fontId="9" fillId="5" borderId="3" xfId="0" applyFont="1" applyFill="1" applyBorder="1" applyAlignment="1">
      <alignment horizontal="right" vertical="center"/>
    </xf>
    <xf numFmtId="0" fontId="9" fillId="5" borderId="4" xfId="0" applyFont="1" applyFill="1" applyBorder="1" applyAlignment="1">
      <alignment horizontal="right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8" borderId="29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30" xfId="0" applyFont="1" applyFill="1" applyBorder="1" applyAlignment="1">
      <alignment horizontal="center" vertical="center"/>
    </xf>
    <xf numFmtId="0" fontId="3" fillId="8" borderId="2" xfId="0" applyFont="1" applyFill="1" applyBorder="1" applyAlignment="1" applyProtection="1">
      <alignment horizontal="center" vertical="center"/>
      <protection locked="0"/>
    </xf>
    <xf numFmtId="0" fontId="3" fillId="8" borderId="3" xfId="0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0" fontId="11" fillId="8" borderId="27" xfId="0" applyFont="1" applyFill="1" applyBorder="1" applyAlignment="1">
      <alignment horizontal="center" vertical="center"/>
    </xf>
    <xf numFmtId="165" fontId="7" fillId="8" borderId="23" xfId="0" applyNumberFormat="1" applyFont="1" applyFill="1" applyBorder="1" applyAlignment="1" applyProtection="1">
      <alignment horizontal="center" vertical="center"/>
      <protection locked="0"/>
    </xf>
    <xf numFmtId="165" fontId="7" fillId="8" borderId="24" xfId="0" applyNumberFormat="1" applyFont="1" applyFill="1" applyBorder="1" applyAlignment="1" applyProtection="1">
      <alignment horizontal="center" vertical="center"/>
      <protection locked="0"/>
    </xf>
    <xf numFmtId="165" fontId="7" fillId="8" borderId="25" xfId="0" applyNumberFormat="1" applyFont="1" applyFill="1" applyBorder="1" applyAlignment="1" applyProtection="1">
      <alignment horizontal="center" vertical="center"/>
      <protection locked="0"/>
    </xf>
    <xf numFmtId="0" fontId="7" fillId="8" borderId="23" xfId="0" applyFont="1" applyFill="1" applyBorder="1" applyAlignment="1" applyProtection="1">
      <alignment horizontal="center" vertical="center" wrapText="1"/>
      <protection locked="0"/>
    </xf>
    <xf numFmtId="0" fontId="7" fillId="8" borderId="24" xfId="0" applyFont="1" applyFill="1" applyBorder="1" applyAlignment="1" applyProtection="1">
      <alignment horizontal="center" vertical="center" wrapText="1"/>
      <protection locked="0"/>
    </xf>
    <xf numFmtId="0" fontId="7" fillId="8" borderId="34" xfId="0" applyFont="1" applyFill="1" applyBorder="1" applyAlignment="1" applyProtection="1">
      <alignment horizontal="center" vertical="center" wrapText="1"/>
      <protection locked="0"/>
    </xf>
    <xf numFmtId="165" fontId="7" fillId="8" borderId="2" xfId="0" applyNumberFormat="1" applyFont="1" applyFill="1" applyBorder="1" applyAlignment="1" applyProtection="1">
      <alignment horizontal="center" vertical="center"/>
      <protection locked="0"/>
    </xf>
    <xf numFmtId="165" fontId="7" fillId="8" borderId="3" xfId="0" applyNumberFormat="1" applyFont="1" applyFill="1" applyBorder="1" applyAlignment="1" applyProtection="1">
      <alignment horizontal="center" vertical="center"/>
      <protection locked="0"/>
    </xf>
    <xf numFmtId="165" fontId="7" fillId="8" borderId="4" xfId="0" applyNumberFormat="1" applyFont="1" applyFill="1" applyBorder="1" applyAlignment="1" applyProtection="1">
      <alignment horizontal="center" vertical="center"/>
      <protection locked="0"/>
    </xf>
    <xf numFmtId="0" fontId="13" fillId="8" borderId="2" xfId="0" applyFont="1" applyFill="1" applyBorder="1" applyAlignment="1" applyProtection="1">
      <alignment horizontal="center" vertical="center" wrapText="1"/>
      <protection locked="0"/>
    </xf>
    <xf numFmtId="0" fontId="13" fillId="8" borderId="3" xfId="0" applyFont="1" applyFill="1" applyBorder="1" applyAlignment="1" applyProtection="1">
      <alignment horizontal="center" vertical="center" wrapText="1"/>
      <protection locked="0"/>
    </xf>
    <xf numFmtId="0" fontId="13" fillId="8" borderId="4" xfId="0" applyFont="1" applyFill="1" applyBorder="1" applyAlignment="1" applyProtection="1">
      <alignment horizontal="center" vertical="center" wrapText="1"/>
      <protection locked="0"/>
    </xf>
    <xf numFmtId="0" fontId="7" fillId="8" borderId="17" xfId="0" applyFont="1" applyFill="1" applyBorder="1" applyAlignment="1" applyProtection="1">
      <alignment horizontal="center" vertical="center"/>
      <protection locked="0"/>
    </xf>
    <xf numFmtId="0" fontId="7" fillId="8" borderId="33" xfId="0" applyFont="1" applyFill="1" applyBorder="1" applyAlignment="1" applyProtection="1">
      <alignment horizontal="center" vertical="center" wrapText="1"/>
      <protection locked="0"/>
    </xf>
    <xf numFmtId="0" fontId="7" fillId="8" borderId="18" xfId="0" applyFont="1" applyFill="1" applyBorder="1" applyAlignment="1" applyProtection="1">
      <alignment horizontal="center" vertical="center" wrapText="1"/>
      <protection locked="0"/>
    </xf>
    <xf numFmtId="0" fontId="7" fillId="8" borderId="35" xfId="0" applyFont="1" applyFill="1" applyBorder="1" applyAlignment="1" applyProtection="1">
      <alignment horizontal="center" vertical="center" wrapText="1"/>
      <protection locked="0"/>
    </xf>
    <xf numFmtId="14" fontId="7" fillId="8" borderId="8" xfId="0" applyNumberFormat="1" applyFont="1" applyFill="1" applyBorder="1" applyAlignment="1" applyProtection="1">
      <alignment horizontal="center" vertical="center"/>
      <protection locked="0"/>
    </xf>
    <xf numFmtId="14" fontId="7" fillId="8" borderId="11" xfId="0" applyNumberFormat="1" applyFont="1" applyFill="1" applyBorder="1" applyAlignment="1" applyProtection="1">
      <alignment horizontal="center" vertical="center"/>
      <protection locked="0"/>
    </xf>
    <xf numFmtId="14" fontId="7" fillId="8" borderId="30" xfId="0" applyNumberFormat="1" applyFont="1" applyFill="1" applyBorder="1" applyAlignment="1" applyProtection="1">
      <alignment horizontal="center" vertical="center"/>
      <protection locked="0"/>
    </xf>
    <xf numFmtId="0" fontId="7" fillId="8" borderId="29" xfId="0" applyFont="1" applyFill="1" applyBorder="1" applyAlignment="1" applyProtection="1">
      <alignment horizontal="center" vertical="center" wrapText="1"/>
      <protection locked="0"/>
    </xf>
    <xf numFmtId="0" fontId="7" fillId="8" borderId="11" xfId="0" applyFont="1" applyFill="1" applyBorder="1" applyAlignment="1" applyProtection="1">
      <alignment horizontal="center" vertical="center" wrapText="1"/>
      <protection locked="0"/>
    </xf>
    <xf numFmtId="0" fontId="7" fillId="8" borderId="9" xfId="0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center" vertical="center" wrapText="1"/>
      <protection locked="0"/>
    </xf>
    <xf numFmtId="0" fontId="9" fillId="8" borderId="3" xfId="0" applyFont="1" applyFill="1" applyBorder="1" applyAlignment="1" applyProtection="1">
      <alignment horizontal="center" vertical="center" wrapText="1"/>
      <protection locked="0"/>
    </xf>
    <xf numFmtId="0" fontId="9" fillId="8" borderId="4" xfId="0" applyFont="1" applyFill="1" applyBorder="1" applyAlignment="1" applyProtection="1">
      <alignment horizontal="center" vertical="center" wrapText="1"/>
      <protection locked="0"/>
    </xf>
    <xf numFmtId="0" fontId="13" fillId="8" borderId="2" xfId="1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13" fillId="8" borderId="4" xfId="0" applyFont="1" applyFill="1" applyBorder="1" applyAlignment="1" applyProtection="1">
      <alignment horizontal="center" vertical="center"/>
      <protection locked="0"/>
    </xf>
    <xf numFmtId="0" fontId="14" fillId="8" borderId="2" xfId="1" applyFont="1" applyFill="1" applyBorder="1" applyAlignment="1" applyProtection="1">
      <alignment horizontal="center" vertical="center" wrapText="1"/>
      <protection locked="0"/>
    </xf>
    <xf numFmtId="0" fontId="14" fillId="8" borderId="3" xfId="0" applyFont="1" applyFill="1" applyBorder="1" applyAlignment="1" applyProtection="1">
      <alignment horizontal="center" vertical="center" wrapText="1"/>
      <protection locked="0"/>
    </xf>
    <xf numFmtId="0" fontId="14" fillId="8" borderId="4" xfId="0" applyFont="1" applyFill="1" applyBorder="1" applyAlignment="1" applyProtection="1">
      <alignment horizontal="center" vertical="center" wrapText="1"/>
      <protection locked="0"/>
    </xf>
    <xf numFmtId="3" fontId="7" fillId="8" borderId="2" xfId="0" applyNumberFormat="1" applyFont="1" applyFill="1" applyBorder="1" applyAlignment="1" applyProtection="1">
      <alignment horizontal="center" vertical="center"/>
      <protection locked="0"/>
    </xf>
    <xf numFmtId="3" fontId="7" fillId="8" borderId="3" xfId="0" applyNumberFormat="1" applyFont="1" applyFill="1" applyBorder="1" applyAlignment="1" applyProtection="1">
      <alignment horizontal="center" vertical="center"/>
      <protection locked="0"/>
    </xf>
    <xf numFmtId="3" fontId="7" fillId="8" borderId="4" xfId="0" applyNumberFormat="1" applyFont="1" applyFill="1" applyBorder="1" applyAlignment="1" applyProtection="1">
      <alignment horizontal="center" vertical="center"/>
      <protection locked="0"/>
    </xf>
    <xf numFmtId="0" fontId="9" fillId="8" borderId="2" xfId="1" applyFont="1" applyFill="1" applyBorder="1" applyAlignment="1" applyProtection="1">
      <alignment horizontal="center" vertical="center"/>
      <protection locked="0"/>
    </xf>
    <xf numFmtId="0" fontId="9" fillId="8" borderId="3" xfId="1" applyFont="1" applyFill="1" applyBorder="1" applyAlignment="1" applyProtection="1">
      <alignment horizontal="center" vertical="center"/>
      <protection locked="0"/>
    </xf>
    <xf numFmtId="0" fontId="9" fillId="8" borderId="4" xfId="1" applyFont="1" applyFill="1" applyBorder="1" applyAlignment="1" applyProtection="1">
      <alignment horizontal="center" vertical="center"/>
      <protection locked="0"/>
    </xf>
    <xf numFmtId="0" fontId="9" fillId="8" borderId="2" xfId="1" applyFont="1" applyFill="1" applyBorder="1" applyAlignment="1" applyProtection="1">
      <alignment horizontal="center" vertical="center" wrapText="1"/>
      <protection locked="0"/>
    </xf>
    <xf numFmtId="0" fontId="9" fillId="8" borderId="3" xfId="1" applyFont="1" applyFill="1" applyBorder="1" applyAlignment="1" applyProtection="1">
      <alignment horizontal="center" vertical="center" wrapText="1"/>
      <protection locked="0"/>
    </xf>
    <xf numFmtId="0" fontId="9" fillId="8" borderId="4" xfId="1" applyFont="1" applyFill="1" applyBorder="1" applyAlignment="1" applyProtection="1">
      <alignment horizontal="center" vertical="center" wrapText="1"/>
      <protection locked="0"/>
    </xf>
    <xf numFmtId="0" fontId="13" fillId="8" borderId="2" xfId="1" applyFont="1" applyFill="1" applyBorder="1" applyAlignment="1" applyProtection="1">
      <alignment horizontal="center" vertical="center" wrapText="1"/>
      <protection locked="0"/>
    </xf>
    <xf numFmtId="16" fontId="7" fillId="8" borderId="2" xfId="0" applyNumberFormat="1" applyFont="1" applyFill="1" applyBorder="1" applyAlignment="1" applyProtection="1">
      <alignment horizontal="center" vertical="center" wrapText="1"/>
      <protection locked="0"/>
    </xf>
    <xf numFmtId="14" fontId="7" fillId="8" borderId="9" xfId="0" applyNumberFormat="1" applyFont="1" applyFill="1" applyBorder="1" applyAlignment="1" applyProtection="1">
      <alignment horizontal="center" vertical="center"/>
      <protection locked="0"/>
    </xf>
    <xf numFmtId="0" fontId="7" fillId="8" borderId="2" xfId="0" applyFont="1" applyFill="1" applyBorder="1" applyAlignment="1" applyProtection="1">
      <alignment horizontal="left" vertical="center"/>
      <protection locked="0"/>
    </xf>
    <xf numFmtId="0" fontId="7" fillId="8" borderId="3" xfId="0" applyFont="1" applyFill="1" applyBorder="1" applyAlignment="1" applyProtection="1">
      <alignment horizontal="left" vertical="center"/>
      <protection locked="0"/>
    </xf>
    <xf numFmtId="0" fontId="7" fillId="8" borderId="4" xfId="0" applyFont="1" applyFill="1" applyBorder="1" applyAlignment="1" applyProtection="1">
      <alignment horizontal="left" vertical="center"/>
      <protection locked="0"/>
    </xf>
    <xf numFmtId="14" fontId="7" fillId="8" borderId="12" xfId="0" applyNumberFormat="1" applyFont="1" applyFill="1" applyBorder="1" applyAlignment="1" applyProtection="1">
      <alignment horizontal="center" vertical="center"/>
      <protection locked="0"/>
    </xf>
    <xf numFmtId="14" fontId="7" fillId="8" borderId="13" xfId="0" applyNumberFormat="1" applyFont="1" applyFill="1" applyBorder="1" applyAlignment="1" applyProtection="1">
      <alignment horizontal="center" vertical="center"/>
      <protection locked="0"/>
    </xf>
    <xf numFmtId="14" fontId="7" fillId="8" borderId="14" xfId="0" applyNumberFormat="1" applyFont="1" applyFill="1" applyBorder="1" applyAlignment="1" applyProtection="1">
      <alignment horizontal="center" vertical="center"/>
      <protection locked="0"/>
    </xf>
    <xf numFmtId="164" fontId="7" fillId="8" borderId="2" xfId="0" applyNumberFormat="1" applyFont="1" applyFill="1" applyBorder="1" applyAlignment="1" applyProtection="1">
      <alignment horizontal="center" vertical="center"/>
      <protection locked="0"/>
    </xf>
    <xf numFmtId="164" fontId="7" fillId="8" borderId="4" xfId="0" applyNumberFormat="1" applyFont="1" applyFill="1" applyBorder="1" applyAlignment="1" applyProtection="1">
      <alignment horizontal="center" vertical="center"/>
      <protection locked="0"/>
    </xf>
    <xf numFmtId="14" fontId="7" fillId="8" borderId="33" xfId="0" applyNumberFormat="1" applyFont="1" applyFill="1" applyBorder="1" applyAlignment="1" applyProtection="1">
      <alignment horizontal="center" vertical="center"/>
      <protection locked="0"/>
    </xf>
    <xf numFmtId="14" fontId="7" fillId="8" borderId="18" xfId="0" applyNumberFormat="1" applyFont="1" applyFill="1" applyBorder="1" applyAlignment="1" applyProtection="1">
      <alignment horizontal="center" vertical="center"/>
      <protection locked="0"/>
    </xf>
    <xf numFmtId="14" fontId="7" fillId="8" borderId="19" xfId="0" applyNumberFormat="1" applyFont="1" applyFill="1" applyBorder="1" applyAlignment="1" applyProtection="1">
      <alignment horizontal="center" vertical="center"/>
      <protection locked="0"/>
    </xf>
    <xf numFmtId="0" fontId="3" fillId="8" borderId="8" xfId="0" applyFont="1" applyFill="1" applyBorder="1" applyAlignment="1" applyProtection="1">
      <alignment horizontal="center" vertical="center"/>
      <protection locked="0"/>
    </xf>
    <xf numFmtId="0" fontId="3" fillId="8" borderId="9" xfId="0" applyFont="1" applyFill="1" applyBorder="1" applyAlignment="1" applyProtection="1">
      <alignment horizontal="center" vertical="center"/>
      <protection locked="0"/>
    </xf>
    <xf numFmtId="0" fontId="1" fillId="8" borderId="2" xfId="1" applyFill="1" applyBorder="1" applyAlignment="1" applyProtection="1">
      <alignment vertical="center"/>
    </xf>
    <xf numFmtId="0" fontId="7" fillId="8" borderId="3" xfId="0" applyFont="1" applyFill="1" applyBorder="1" applyAlignment="1">
      <alignment vertical="center"/>
    </xf>
    <xf numFmtId="0" fontId="7" fillId="8" borderId="4" xfId="0" applyFont="1" applyFill="1" applyBorder="1" applyAlignment="1">
      <alignment vertical="center"/>
    </xf>
    <xf numFmtId="14" fontId="7" fillId="8" borderId="2" xfId="0" applyNumberFormat="1" applyFont="1" applyFill="1" applyBorder="1" applyAlignment="1" applyProtection="1">
      <alignment horizontal="left" vertical="center"/>
      <protection locked="0"/>
    </xf>
    <xf numFmtId="14" fontId="7" fillId="8" borderId="3" xfId="0" applyNumberFormat="1" applyFont="1" applyFill="1" applyBorder="1" applyAlignment="1" applyProtection="1">
      <alignment horizontal="left" vertical="center"/>
      <protection locked="0"/>
    </xf>
    <xf numFmtId="14" fontId="7" fillId="8" borderId="4" xfId="0" applyNumberFormat="1" applyFont="1" applyFill="1" applyBorder="1" applyAlignment="1" applyProtection="1">
      <alignment horizontal="left" vertical="center"/>
      <protection locked="0"/>
    </xf>
    <xf numFmtId="0" fontId="7" fillId="8" borderId="2" xfId="0" applyFont="1" applyFill="1" applyBorder="1" applyAlignment="1">
      <alignment vertical="center"/>
    </xf>
    <xf numFmtId="0" fontId="7" fillId="5" borderId="2" xfId="0" applyFont="1" applyFill="1" applyBorder="1" applyAlignment="1" applyProtection="1">
      <alignment horizontal="right" vertical="center"/>
      <protection locked="0"/>
    </xf>
    <xf numFmtId="0" fontId="7" fillId="5" borderId="4" xfId="0" applyFont="1" applyFill="1" applyBorder="1" applyAlignment="1" applyProtection="1">
      <alignment horizontal="right" vertical="center"/>
      <protection locked="0"/>
    </xf>
    <xf numFmtId="0" fontId="2" fillId="2" borderId="3" xfId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54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7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DB93DD"/>
        </patternFill>
      </fill>
    </dxf>
    <dxf>
      <fill>
        <patternFill>
          <bgColor theme="7" tint="-0.24994659260841701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DB93DD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ont>
        <color auto="1"/>
      </font>
      <fill>
        <patternFill patternType="lightUp">
          <fgColor theme="0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7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7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7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7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theme="0"/>
        </patternFill>
      </fill>
    </dxf>
    <dxf>
      <font>
        <color rgb="FFFF0000"/>
      </font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ont>
        <color theme="1" tint="0.499984740745262"/>
      </font>
      <fill>
        <patternFill>
          <bgColor theme="1" tint="0.49998474074526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/>
        </top>
        <bottom style="thin">
          <color theme="1"/>
        </bottom>
      </border>
    </dxf>
    <dxf>
      <font>
        <color theme="1" tint="0.499984740745262"/>
      </font>
      <fill>
        <patternFill>
          <bgColor theme="1" tint="0.49998474074526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color theme="1" tint="0.499984740745262"/>
      </font>
      <fill>
        <patternFill>
          <bgColor theme="1" tint="0.49998474074526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/>
        </top>
        <bottom style="thin">
          <color theme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fpub.epa.gov/oarweb/woodstove/index.cfm?fuseaction=app.searc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cfpub.epa.gov/oarweb/woodstove/index.cfm?fuseaction=app.sear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233"/>
  <sheetViews>
    <sheetView workbookViewId="0">
      <selection activeCell="B41" sqref="B41:E41"/>
    </sheetView>
  </sheetViews>
  <sheetFormatPr defaultColWidth="8.42578125" defaultRowHeight="15" x14ac:dyDescent="0.25"/>
  <cols>
    <col min="1" max="1" width="43.140625" style="95" customWidth="1"/>
    <col min="2" max="2" width="8.28515625" style="95" customWidth="1"/>
    <col min="3" max="3" width="9.42578125" style="95" bestFit="1" customWidth="1"/>
    <col min="4" max="4" width="9.85546875" style="95" bestFit="1" customWidth="1"/>
    <col min="5" max="5" width="8.28515625" style="95" customWidth="1"/>
    <col min="6" max="6" width="9.85546875" style="95" customWidth="1"/>
    <col min="7" max="10" width="8.28515625" style="95" customWidth="1"/>
    <col min="11" max="11" width="65" style="96" customWidth="1"/>
    <col min="12" max="16384" width="8.42578125" style="1"/>
  </cols>
  <sheetData>
    <row r="1" spans="1:11" x14ac:dyDescent="0.25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2"/>
    </row>
    <row r="2" spans="1:11" ht="15.75" x14ac:dyDescent="0.25">
      <c r="A2" s="253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</row>
    <row r="3" spans="1:11" x14ac:dyDescent="0.25">
      <c r="A3" s="2" t="s">
        <v>2</v>
      </c>
      <c r="B3" s="161" t="s">
        <v>3</v>
      </c>
      <c r="C3" s="161"/>
      <c r="D3" s="161"/>
      <c r="E3" s="161"/>
      <c r="F3" s="161"/>
      <c r="G3" s="161"/>
      <c r="H3" s="161"/>
      <c r="I3" s="161"/>
      <c r="J3" s="161"/>
      <c r="K3" s="3" t="s">
        <v>4</v>
      </c>
    </row>
    <row r="4" spans="1:11" x14ac:dyDescent="0.25">
      <c r="A4" s="4" t="s">
        <v>5</v>
      </c>
      <c r="B4" s="246" t="s">
        <v>6</v>
      </c>
      <c r="C4" s="255"/>
      <c r="D4" s="255"/>
      <c r="E4" s="255"/>
      <c r="F4" s="255"/>
      <c r="G4" s="255"/>
      <c r="H4" s="255"/>
      <c r="I4" s="255"/>
      <c r="J4" s="256"/>
      <c r="K4" s="6"/>
    </row>
    <row r="5" spans="1:11" ht="14.45" customHeight="1" x14ac:dyDescent="0.25">
      <c r="A5" s="4" t="s">
        <v>7</v>
      </c>
      <c r="B5" s="165" t="s">
        <v>8</v>
      </c>
      <c r="C5" s="165"/>
      <c r="D5" s="165"/>
      <c r="E5" s="165"/>
      <c r="F5" s="165"/>
      <c r="G5" s="165"/>
      <c r="H5" s="165"/>
      <c r="I5" s="165"/>
      <c r="J5" s="165"/>
      <c r="K5" s="6"/>
    </row>
    <row r="6" spans="1:11" ht="14.45" customHeight="1" x14ac:dyDescent="0.25">
      <c r="A6" s="8" t="s">
        <v>9</v>
      </c>
      <c r="B6" s="227" t="s">
        <v>10</v>
      </c>
      <c r="C6" s="227"/>
      <c r="D6" s="227"/>
      <c r="E6" s="227"/>
      <c r="F6" s="227"/>
      <c r="G6" s="227"/>
      <c r="H6" s="227"/>
      <c r="I6" s="227"/>
      <c r="J6" s="227"/>
      <c r="K6" s="6"/>
    </row>
    <row r="7" spans="1:11" ht="14.45" customHeight="1" x14ac:dyDescent="0.25">
      <c r="A7" s="10" t="s">
        <v>11</v>
      </c>
      <c r="B7" s="166" t="s">
        <v>12</v>
      </c>
      <c r="C7" s="174"/>
      <c r="D7" s="174"/>
      <c r="E7" s="174"/>
      <c r="F7" s="174"/>
      <c r="G7" s="174"/>
      <c r="H7" s="174"/>
      <c r="I7" s="174"/>
      <c r="J7" s="167"/>
      <c r="K7" s="6"/>
    </row>
    <row r="8" spans="1:11" ht="14.45" customHeight="1" x14ac:dyDescent="0.25">
      <c r="A8" s="4" t="s">
        <v>13</v>
      </c>
      <c r="B8" s="227" t="s">
        <v>14</v>
      </c>
      <c r="C8" s="227"/>
      <c r="D8" s="227"/>
      <c r="E8" s="227"/>
      <c r="F8" s="237" t="s">
        <v>15</v>
      </c>
      <c r="G8" s="238"/>
      <c r="H8" s="166" t="s">
        <v>16</v>
      </c>
      <c r="I8" s="174"/>
      <c r="J8" s="167"/>
      <c r="K8" s="6"/>
    </row>
    <row r="9" spans="1:11" x14ac:dyDescent="0.25">
      <c r="A9" s="4" t="s">
        <v>17</v>
      </c>
      <c r="B9" s="166"/>
      <c r="C9" s="174"/>
      <c r="D9" s="14" t="s">
        <v>18</v>
      </c>
      <c r="E9" s="15"/>
      <c r="F9" s="237" t="s">
        <v>19</v>
      </c>
      <c r="G9" s="238"/>
      <c r="H9" s="166"/>
      <c r="I9" s="174"/>
      <c r="J9" s="167"/>
      <c r="K9" s="6"/>
    </row>
    <row r="10" spans="1:11" ht="14.45" customHeight="1" x14ac:dyDescent="0.25">
      <c r="A10" s="4" t="s">
        <v>20</v>
      </c>
      <c r="B10" s="227" t="s">
        <v>21</v>
      </c>
      <c r="C10" s="227"/>
      <c r="D10" s="227"/>
      <c r="E10" s="246"/>
      <c r="F10" s="247" t="s">
        <v>22</v>
      </c>
      <c r="G10" s="247"/>
      <c r="H10" s="240">
        <v>45888</v>
      </c>
      <c r="I10" s="218"/>
      <c r="J10" s="219"/>
      <c r="K10" s="6"/>
    </row>
    <row r="11" spans="1:11" ht="14.45" customHeight="1" x14ac:dyDescent="0.25">
      <c r="A11" s="4" t="s">
        <v>23</v>
      </c>
      <c r="B11" s="166" t="s">
        <v>24</v>
      </c>
      <c r="C11" s="174"/>
      <c r="D11" s="174"/>
      <c r="E11" s="174"/>
      <c r="F11" s="174"/>
      <c r="G11" s="174"/>
      <c r="H11" s="174"/>
      <c r="I11" s="174"/>
      <c r="J11" s="167"/>
      <c r="K11" s="6"/>
    </row>
    <row r="12" spans="1:11" ht="14.45" customHeight="1" x14ac:dyDescent="0.25">
      <c r="A12" s="4" t="s">
        <v>25</v>
      </c>
      <c r="B12" s="248" t="s">
        <v>26</v>
      </c>
      <c r="C12" s="249"/>
      <c r="D12" s="249"/>
      <c r="E12" s="250"/>
      <c r="F12" s="237" t="s">
        <v>27</v>
      </c>
      <c r="G12" s="238"/>
      <c r="H12" s="239">
        <v>45888</v>
      </c>
      <c r="I12" s="240"/>
      <c r="J12" s="241"/>
      <c r="K12" s="6"/>
    </row>
    <row r="13" spans="1:11" ht="14.45" customHeight="1" x14ac:dyDescent="0.25">
      <c r="A13" s="4" t="s">
        <v>28</v>
      </c>
      <c r="B13" s="166" t="s">
        <v>29</v>
      </c>
      <c r="C13" s="174"/>
      <c r="D13" s="174"/>
      <c r="E13" s="174"/>
      <c r="F13" s="237" t="s">
        <v>30</v>
      </c>
      <c r="G13" s="238"/>
      <c r="H13" s="239">
        <v>45904</v>
      </c>
      <c r="I13" s="240"/>
      <c r="J13" s="241"/>
      <c r="K13" s="6"/>
    </row>
    <row r="14" spans="1:11" ht="14.45" customHeight="1" x14ac:dyDescent="0.25">
      <c r="A14" s="16" t="s">
        <v>31</v>
      </c>
      <c r="B14" s="242" t="s">
        <v>32</v>
      </c>
      <c r="C14" s="243"/>
      <c r="D14" s="17">
        <f>IF(B100="","",B100)</f>
        <v>0.95</v>
      </c>
      <c r="E14" s="242" t="s">
        <v>33</v>
      </c>
      <c r="F14" s="243"/>
      <c r="G14" s="17" cm="1">
        <f t="array" ref="G14">IF(COUNTIF($B$26:$J$26,"&lt;&gt;")=0,"",IF(SUMPRODUCT(($B$26:$J$26&lt;&gt;"")*($B$130:$J$130=""))=0, MAX(_xlfn._xlws.FILTER($B$130:$H$130, ($B$26:$H$26&lt;&gt;"")*($B$130:$H$130&lt;&gt;""))), ""))</f>
        <v>7.61</v>
      </c>
      <c r="H14" s="244" t="s">
        <v>34</v>
      </c>
      <c r="I14" s="245"/>
      <c r="J14" s="17">
        <f>IF(G76&lt;&gt;"",G76,"")</f>
        <v>2.7519999999999998</v>
      </c>
      <c r="K14" s="6"/>
    </row>
    <row r="15" spans="1:11" ht="14.45" customHeight="1" x14ac:dyDescent="0.25">
      <c r="A15" s="2" t="s">
        <v>35</v>
      </c>
      <c r="B15" s="161" t="s">
        <v>3</v>
      </c>
      <c r="C15" s="161"/>
      <c r="D15" s="161"/>
      <c r="E15" s="161"/>
      <c r="F15" s="161"/>
      <c r="G15" s="161"/>
      <c r="H15" s="161"/>
      <c r="I15" s="161"/>
      <c r="J15" s="161"/>
      <c r="K15" s="3" t="s">
        <v>4</v>
      </c>
    </row>
    <row r="16" spans="1:11" ht="14.45" customHeight="1" x14ac:dyDescent="0.25">
      <c r="A16" s="4" t="s">
        <v>36</v>
      </c>
      <c r="B16" s="165" t="s">
        <v>37</v>
      </c>
      <c r="C16" s="165"/>
      <c r="D16" s="165"/>
      <c r="E16" s="165"/>
      <c r="F16" s="165"/>
      <c r="G16" s="165"/>
      <c r="H16" s="165"/>
      <c r="I16" s="165"/>
      <c r="J16" s="165"/>
      <c r="K16" s="6"/>
    </row>
    <row r="17" spans="1:14" ht="14.45" customHeight="1" x14ac:dyDescent="0.25">
      <c r="A17" s="4" t="s">
        <v>38</v>
      </c>
      <c r="B17" s="165" t="s">
        <v>39</v>
      </c>
      <c r="C17" s="165"/>
      <c r="D17" s="165"/>
      <c r="E17" s="165"/>
      <c r="F17" s="165"/>
      <c r="G17" s="165"/>
      <c r="H17" s="165"/>
      <c r="I17" s="165"/>
      <c r="J17" s="165"/>
      <c r="K17" s="6"/>
    </row>
    <row r="18" spans="1:14" ht="14.45" customHeight="1" x14ac:dyDescent="0.25">
      <c r="A18" s="4" t="s">
        <v>40</v>
      </c>
      <c r="B18" s="165" t="s">
        <v>41</v>
      </c>
      <c r="C18" s="165"/>
      <c r="D18" s="165"/>
      <c r="E18" s="12" t="s">
        <v>42</v>
      </c>
      <c r="F18" s="235" t="s">
        <v>43</v>
      </c>
      <c r="G18" s="235"/>
      <c r="H18" s="235"/>
      <c r="I18" s="235"/>
      <c r="J18" s="235"/>
      <c r="K18" s="6" t="s">
        <v>44</v>
      </c>
    </row>
    <row r="19" spans="1:14" ht="14.45" customHeight="1" x14ac:dyDescent="0.25">
      <c r="A19" s="4" t="s">
        <v>45</v>
      </c>
      <c r="B19" s="236"/>
      <c r="C19" s="227"/>
      <c r="D19" s="227"/>
      <c r="E19" s="227"/>
      <c r="F19" s="227"/>
      <c r="G19" s="227"/>
      <c r="H19" s="227"/>
      <c r="I19" s="227"/>
      <c r="J19" s="227"/>
      <c r="K19" s="6" t="s">
        <v>46</v>
      </c>
    </row>
    <row r="20" spans="1:14" ht="14.45" customHeight="1" x14ac:dyDescent="0.25">
      <c r="A20" s="4" t="s">
        <v>47</v>
      </c>
      <c r="B20" s="227"/>
      <c r="C20" s="227"/>
      <c r="D20" s="227"/>
      <c r="E20" s="227"/>
      <c r="F20" s="227"/>
      <c r="G20" s="227"/>
      <c r="H20" s="227"/>
      <c r="I20" s="227"/>
      <c r="J20" s="227"/>
      <c r="K20" s="6" t="s">
        <v>46</v>
      </c>
    </row>
    <row r="21" spans="1:14" ht="14.45" customHeight="1" x14ac:dyDescent="0.25">
      <c r="A21" s="4" t="s">
        <v>48</v>
      </c>
      <c r="B21" s="227" t="s">
        <v>49</v>
      </c>
      <c r="C21" s="227"/>
      <c r="D21" s="227"/>
      <c r="E21" s="227"/>
      <c r="F21" s="227"/>
      <c r="G21" s="227"/>
      <c r="H21" s="227"/>
      <c r="I21" s="227"/>
      <c r="J21" s="227"/>
      <c r="K21" s="6"/>
    </row>
    <row r="22" spans="1:14" ht="14.45" customHeight="1" x14ac:dyDescent="0.25">
      <c r="A22" s="4" t="s">
        <v>50</v>
      </c>
      <c r="B22" s="228">
        <v>45511</v>
      </c>
      <c r="C22" s="229"/>
      <c r="D22" s="229"/>
      <c r="E22" s="229"/>
      <c r="F22" s="230"/>
      <c r="G22" s="13" t="s">
        <v>51</v>
      </c>
      <c r="H22" s="217" t="s">
        <v>52</v>
      </c>
      <c r="I22" s="218"/>
      <c r="J22" s="219"/>
      <c r="K22" s="6"/>
    </row>
    <row r="23" spans="1:14" ht="14.45" customHeight="1" x14ac:dyDescent="0.25">
      <c r="A23" s="20" t="s">
        <v>53</v>
      </c>
      <c r="B23" s="231" t="s">
        <v>12</v>
      </c>
      <c r="C23" s="232"/>
      <c r="D23" s="233" t="s">
        <v>54</v>
      </c>
      <c r="E23" s="234"/>
      <c r="F23" s="21">
        <v>45772</v>
      </c>
      <c r="G23" s="13" t="s">
        <v>51</v>
      </c>
      <c r="H23" s="217" t="s">
        <v>52</v>
      </c>
      <c r="I23" s="218"/>
      <c r="J23" s="219"/>
      <c r="K23" s="22"/>
    </row>
    <row r="24" spans="1:14" ht="14.45" customHeight="1" x14ac:dyDescent="0.25">
      <c r="A24" s="20" t="s">
        <v>55</v>
      </c>
      <c r="B24" s="214">
        <v>47598</v>
      </c>
      <c r="C24" s="215"/>
      <c r="D24" s="215"/>
      <c r="E24" s="215"/>
      <c r="F24" s="216"/>
      <c r="G24" s="13" t="s">
        <v>51</v>
      </c>
      <c r="H24" s="217" t="s">
        <v>52</v>
      </c>
      <c r="I24" s="218"/>
      <c r="J24" s="219"/>
      <c r="K24" s="6" t="s">
        <v>56</v>
      </c>
    </row>
    <row r="25" spans="1:14" ht="14.45" customHeight="1" x14ac:dyDescent="0.25">
      <c r="A25" s="4" t="s">
        <v>57</v>
      </c>
      <c r="B25" s="220">
        <v>45250</v>
      </c>
      <c r="C25" s="221"/>
      <c r="D25" s="221"/>
      <c r="E25" s="221"/>
      <c r="F25" s="221"/>
      <c r="G25" s="221"/>
      <c r="H25" s="222"/>
      <c r="I25" s="13" t="s">
        <v>58</v>
      </c>
      <c r="J25" s="7">
        <v>6</v>
      </c>
      <c r="K25" s="6"/>
    </row>
    <row r="26" spans="1:14" ht="14.45" customHeight="1" x14ac:dyDescent="0.25">
      <c r="A26" s="4" t="s">
        <v>59</v>
      </c>
      <c r="B26" s="23">
        <v>1</v>
      </c>
      <c r="C26" s="23">
        <v>2</v>
      </c>
      <c r="D26" s="23">
        <v>3</v>
      </c>
      <c r="E26" s="23">
        <v>4</v>
      </c>
      <c r="F26" s="23">
        <v>5</v>
      </c>
      <c r="G26" s="23">
        <v>6</v>
      </c>
      <c r="H26" s="23">
        <v>7</v>
      </c>
      <c r="I26" s="23">
        <v>8</v>
      </c>
      <c r="J26" s="23">
        <v>9</v>
      </c>
      <c r="K26" s="6" t="s">
        <v>60</v>
      </c>
    </row>
    <row r="27" spans="1:14" ht="14.45" customHeight="1" x14ac:dyDescent="0.25">
      <c r="A27" s="4" t="s">
        <v>61</v>
      </c>
      <c r="B27" s="24" t="s">
        <v>62</v>
      </c>
      <c r="C27" s="24" t="s">
        <v>62</v>
      </c>
      <c r="D27" s="23" t="s">
        <v>62</v>
      </c>
      <c r="E27" s="23" t="s">
        <v>63</v>
      </c>
      <c r="F27" s="23" t="s">
        <v>63</v>
      </c>
      <c r="G27" s="23" t="s">
        <v>63</v>
      </c>
      <c r="H27" s="23" t="s">
        <v>63</v>
      </c>
      <c r="I27" s="23" t="s">
        <v>63</v>
      </c>
      <c r="J27" s="23" t="s">
        <v>63</v>
      </c>
      <c r="K27" s="6" t="s">
        <v>60</v>
      </c>
    </row>
    <row r="28" spans="1:14" ht="14.45" customHeight="1" x14ac:dyDescent="0.25">
      <c r="A28" s="4" t="s">
        <v>64</v>
      </c>
      <c r="B28" s="25">
        <v>45257</v>
      </c>
      <c r="C28" s="15">
        <v>45258</v>
      </c>
      <c r="D28" s="15">
        <v>45259</v>
      </c>
      <c r="E28" s="15">
        <v>45260</v>
      </c>
      <c r="F28" s="15">
        <v>45278</v>
      </c>
      <c r="G28" s="15">
        <v>45279</v>
      </c>
      <c r="H28" s="15">
        <v>45280</v>
      </c>
      <c r="I28" s="15">
        <v>45281</v>
      </c>
      <c r="J28" s="15">
        <v>45282</v>
      </c>
      <c r="K28" s="6" t="s">
        <v>60</v>
      </c>
    </row>
    <row r="29" spans="1:14" ht="14.45" customHeight="1" x14ac:dyDescent="0.25">
      <c r="A29" s="26" t="s">
        <v>65</v>
      </c>
      <c r="B29" s="223">
        <v>45327</v>
      </c>
      <c r="C29" s="224"/>
      <c r="D29" s="225" t="s">
        <v>66</v>
      </c>
      <c r="E29" s="226"/>
      <c r="F29" s="15">
        <v>45443</v>
      </c>
      <c r="G29" s="15">
        <v>45568</v>
      </c>
      <c r="H29" s="15"/>
      <c r="I29" s="13" t="s">
        <v>58</v>
      </c>
      <c r="J29" s="7">
        <v>2</v>
      </c>
      <c r="K29" s="6"/>
      <c r="N29" s="27"/>
    </row>
    <row r="30" spans="1:14" x14ac:dyDescent="0.25">
      <c r="A30" s="4" t="s">
        <v>67</v>
      </c>
      <c r="B30" s="165" t="s">
        <v>39</v>
      </c>
      <c r="C30" s="165"/>
      <c r="D30" s="165"/>
      <c r="E30" s="165"/>
      <c r="F30" s="165"/>
      <c r="G30" s="165"/>
      <c r="H30" s="165"/>
      <c r="I30" s="165"/>
      <c r="J30" s="165"/>
      <c r="K30" s="28"/>
    </row>
    <row r="31" spans="1:14" x14ac:dyDescent="0.25">
      <c r="A31" s="4" t="s">
        <v>68</v>
      </c>
      <c r="B31" s="165" t="s">
        <v>69</v>
      </c>
      <c r="C31" s="165"/>
      <c r="D31" s="165"/>
      <c r="E31" s="165"/>
      <c r="F31" s="165"/>
      <c r="G31" s="165"/>
      <c r="H31" s="165"/>
      <c r="I31" s="165"/>
      <c r="J31" s="165"/>
      <c r="K31" s="28"/>
    </row>
    <row r="32" spans="1:14" ht="15.75" x14ac:dyDescent="0.25">
      <c r="A32" s="213" t="s">
        <v>70</v>
      </c>
      <c r="B32" s="210"/>
      <c r="C32" s="210"/>
      <c r="D32" s="210"/>
      <c r="E32" s="210"/>
      <c r="F32" s="210"/>
      <c r="G32" s="210"/>
      <c r="H32" s="210"/>
      <c r="I32" s="210"/>
      <c r="J32" s="210"/>
      <c r="K32" s="210"/>
    </row>
    <row r="33" spans="1:11" x14ac:dyDescent="0.25">
      <c r="A33" s="2" t="s">
        <v>71</v>
      </c>
      <c r="B33" s="161" t="s">
        <v>3</v>
      </c>
      <c r="C33" s="161"/>
      <c r="D33" s="161"/>
      <c r="E33" s="161"/>
      <c r="F33" s="161"/>
      <c r="G33" s="161"/>
      <c r="H33" s="161"/>
      <c r="I33" s="161"/>
      <c r="J33" s="161"/>
      <c r="K33" s="3" t="s">
        <v>4</v>
      </c>
    </row>
    <row r="34" spans="1:11" ht="15" customHeight="1" x14ac:dyDescent="0.25">
      <c r="A34" s="4" t="s">
        <v>72</v>
      </c>
      <c r="B34" s="165" t="s">
        <v>12</v>
      </c>
      <c r="C34" s="165"/>
      <c r="D34" s="165"/>
      <c r="E34" s="165"/>
      <c r="F34" s="13" t="s">
        <v>58</v>
      </c>
      <c r="G34" s="194">
        <v>8</v>
      </c>
      <c r="H34" s="194"/>
      <c r="I34" s="194"/>
      <c r="J34" s="194"/>
      <c r="K34" s="6"/>
    </row>
    <row r="35" spans="1:11" x14ac:dyDescent="0.25">
      <c r="A35" s="4" t="s">
        <v>73</v>
      </c>
      <c r="B35" s="166" t="s">
        <v>12</v>
      </c>
      <c r="C35" s="174"/>
      <c r="D35" s="174"/>
      <c r="E35" s="167"/>
      <c r="F35" s="13" t="s">
        <v>58</v>
      </c>
      <c r="G35" s="165">
        <v>8</v>
      </c>
      <c r="H35" s="165"/>
      <c r="I35" s="165"/>
      <c r="J35" s="165"/>
      <c r="K35" s="6"/>
    </row>
    <row r="36" spans="1:11" x14ac:dyDescent="0.25">
      <c r="A36" s="4" t="s">
        <v>74</v>
      </c>
      <c r="B36" s="165" t="s">
        <v>12</v>
      </c>
      <c r="C36" s="165"/>
      <c r="D36" s="165"/>
      <c r="E36" s="165"/>
      <c r="F36" s="13" t="s">
        <v>58</v>
      </c>
      <c r="G36" s="194">
        <v>8</v>
      </c>
      <c r="H36" s="194"/>
      <c r="I36" s="194"/>
      <c r="J36" s="194"/>
      <c r="K36" s="6"/>
    </row>
    <row r="37" spans="1:11" x14ac:dyDescent="0.25">
      <c r="A37" s="4" t="s">
        <v>75</v>
      </c>
      <c r="B37" s="165" t="s">
        <v>12</v>
      </c>
      <c r="C37" s="165"/>
      <c r="D37" s="165"/>
      <c r="E37" s="165"/>
      <c r="F37" s="13" t="s">
        <v>58</v>
      </c>
      <c r="G37" s="165">
        <v>8</v>
      </c>
      <c r="H37" s="165"/>
      <c r="I37" s="165"/>
      <c r="J37" s="165"/>
      <c r="K37" s="6"/>
    </row>
    <row r="38" spans="1:11" x14ac:dyDescent="0.25">
      <c r="A38" s="4" t="s">
        <v>76</v>
      </c>
      <c r="B38" s="165" t="s">
        <v>12</v>
      </c>
      <c r="C38" s="165"/>
      <c r="D38" s="165"/>
      <c r="E38" s="165"/>
      <c r="F38" s="13" t="s">
        <v>58</v>
      </c>
      <c r="G38" s="194">
        <v>8</v>
      </c>
      <c r="H38" s="194"/>
      <c r="I38" s="194"/>
      <c r="J38" s="194"/>
      <c r="K38" s="6"/>
    </row>
    <row r="39" spans="1:11" x14ac:dyDescent="0.25">
      <c r="A39" s="4" t="s">
        <v>77</v>
      </c>
      <c r="B39" s="165" t="s">
        <v>12</v>
      </c>
      <c r="C39" s="165"/>
      <c r="D39" s="165"/>
      <c r="E39" s="165"/>
      <c r="F39" s="13" t="s">
        <v>58</v>
      </c>
      <c r="G39" s="194">
        <v>8</v>
      </c>
      <c r="H39" s="194"/>
      <c r="I39" s="194"/>
      <c r="J39" s="194"/>
      <c r="K39" s="6"/>
    </row>
    <row r="40" spans="1:11" x14ac:dyDescent="0.25">
      <c r="A40" s="4" t="s">
        <v>78</v>
      </c>
      <c r="B40" s="165" t="s">
        <v>12</v>
      </c>
      <c r="C40" s="165"/>
      <c r="D40" s="165"/>
      <c r="E40" s="165"/>
      <c r="F40" s="13" t="s">
        <v>58</v>
      </c>
      <c r="G40" s="194">
        <v>8</v>
      </c>
      <c r="H40" s="194"/>
      <c r="I40" s="194"/>
      <c r="J40" s="194"/>
      <c r="K40" s="6"/>
    </row>
    <row r="41" spans="1:11" x14ac:dyDescent="0.25">
      <c r="A41" s="4" t="s">
        <v>79</v>
      </c>
      <c r="B41" s="165" t="s">
        <v>12</v>
      </c>
      <c r="C41" s="165"/>
      <c r="D41" s="165"/>
      <c r="E41" s="165"/>
      <c r="F41" s="13" t="s">
        <v>58</v>
      </c>
      <c r="G41" s="194">
        <v>8</v>
      </c>
      <c r="H41" s="194"/>
      <c r="I41" s="194"/>
      <c r="J41" s="194"/>
      <c r="K41" s="6"/>
    </row>
    <row r="42" spans="1:11" x14ac:dyDescent="0.25">
      <c r="A42" s="4" t="s">
        <v>80</v>
      </c>
      <c r="B42" s="165" t="s">
        <v>12</v>
      </c>
      <c r="C42" s="165"/>
      <c r="D42" s="165"/>
      <c r="E42" s="165"/>
      <c r="F42" s="13" t="s">
        <v>58</v>
      </c>
      <c r="G42" s="194">
        <v>8</v>
      </c>
      <c r="H42" s="194"/>
      <c r="I42" s="194"/>
      <c r="J42" s="194"/>
      <c r="K42" s="6"/>
    </row>
    <row r="43" spans="1:11" x14ac:dyDescent="0.25">
      <c r="A43" s="4" t="s">
        <v>81</v>
      </c>
      <c r="B43" s="165" t="s">
        <v>12</v>
      </c>
      <c r="C43" s="165"/>
      <c r="D43" s="165"/>
      <c r="E43" s="165"/>
      <c r="F43" s="13" t="s">
        <v>58</v>
      </c>
      <c r="G43" s="212" t="s">
        <v>82</v>
      </c>
      <c r="H43" s="194"/>
      <c r="I43" s="194"/>
      <c r="J43" s="194"/>
      <c r="K43" s="6"/>
    </row>
    <row r="44" spans="1:11" x14ac:dyDescent="0.25">
      <c r="A44" s="4" t="s">
        <v>83</v>
      </c>
      <c r="B44" s="165" t="s">
        <v>12</v>
      </c>
      <c r="C44" s="165"/>
      <c r="D44" s="165"/>
      <c r="E44" s="165"/>
      <c r="F44" s="13" t="s">
        <v>58</v>
      </c>
      <c r="G44" s="194">
        <v>11</v>
      </c>
      <c r="H44" s="194"/>
      <c r="I44" s="194"/>
      <c r="J44" s="194"/>
      <c r="K44" s="6"/>
    </row>
    <row r="45" spans="1:11" x14ac:dyDescent="0.25">
      <c r="A45" s="4" t="s">
        <v>84</v>
      </c>
      <c r="B45" s="165" t="s">
        <v>12</v>
      </c>
      <c r="C45" s="165"/>
      <c r="D45" s="165"/>
      <c r="E45" s="165"/>
      <c r="F45" s="13" t="s">
        <v>58</v>
      </c>
      <c r="G45" s="194">
        <v>13</v>
      </c>
      <c r="H45" s="194"/>
      <c r="I45" s="194"/>
      <c r="J45" s="194"/>
      <c r="K45" s="6"/>
    </row>
    <row r="46" spans="1:11" x14ac:dyDescent="0.25">
      <c r="A46" s="4" t="s">
        <v>85</v>
      </c>
      <c r="B46" s="165" t="s">
        <v>12</v>
      </c>
      <c r="C46" s="165"/>
      <c r="D46" s="165"/>
      <c r="E46" s="165"/>
      <c r="F46" s="13" t="s">
        <v>58</v>
      </c>
      <c r="G46" s="194" t="s">
        <v>86</v>
      </c>
      <c r="H46" s="194"/>
      <c r="I46" s="194"/>
      <c r="J46" s="194"/>
      <c r="K46" s="6"/>
    </row>
    <row r="47" spans="1:11" x14ac:dyDescent="0.25">
      <c r="A47" s="4" t="s">
        <v>87</v>
      </c>
      <c r="B47" s="165" t="s">
        <v>12</v>
      </c>
      <c r="C47" s="165"/>
      <c r="D47" s="165"/>
      <c r="E47" s="165"/>
      <c r="F47" s="13" t="s">
        <v>58</v>
      </c>
      <c r="G47" s="194">
        <v>11</v>
      </c>
      <c r="H47" s="194"/>
      <c r="I47" s="194"/>
      <c r="J47" s="194"/>
      <c r="K47" s="6"/>
    </row>
    <row r="48" spans="1:11" x14ac:dyDescent="0.25">
      <c r="A48" s="4" t="s">
        <v>88</v>
      </c>
      <c r="B48" s="165" t="s">
        <v>89</v>
      </c>
      <c r="C48" s="165"/>
      <c r="D48" s="165"/>
      <c r="E48" s="165"/>
      <c r="F48" s="13" t="s">
        <v>58</v>
      </c>
      <c r="G48" s="194"/>
      <c r="H48" s="194"/>
      <c r="I48" s="194"/>
      <c r="J48" s="194"/>
      <c r="K48" s="6" t="s">
        <v>90</v>
      </c>
    </row>
    <row r="49" spans="1:11" x14ac:dyDescent="0.25">
      <c r="A49" s="4" t="s">
        <v>91</v>
      </c>
      <c r="B49" s="166" t="s">
        <v>12</v>
      </c>
      <c r="C49" s="174"/>
      <c r="D49" s="174"/>
      <c r="E49" s="167"/>
      <c r="F49" s="13" t="s">
        <v>58</v>
      </c>
      <c r="G49" s="194" t="s">
        <v>86</v>
      </c>
      <c r="H49" s="194"/>
      <c r="I49" s="194"/>
      <c r="J49" s="194"/>
      <c r="K49" s="6"/>
    </row>
    <row r="50" spans="1:11" x14ac:dyDescent="0.25">
      <c r="A50" s="2" t="s">
        <v>92</v>
      </c>
      <c r="B50" s="161" t="s">
        <v>3</v>
      </c>
      <c r="C50" s="161"/>
      <c r="D50" s="161"/>
      <c r="E50" s="161"/>
      <c r="F50" s="161"/>
      <c r="G50" s="161"/>
      <c r="H50" s="161"/>
      <c r="I50" s="161"/>
      <c r="J50" s="161"/>
      <c r="K50" s="3" t="s">
        <v>4</v>
      </c>
    </row>
    <row r="51" spans="1:11" ht="15" customHeight="1" x14ac:dyDescent="0.25">
      <c r="A51" s="4" t="s">
        <v>93</v>
      </c>
      <c r="B51" s="166" t="s">
        <v>12</v>
      </c>
      <c r="C51" s="174"/>
      <c r="D51" s="174"/>
      <c r="E51" s="167"/>
      <c r="F51" s="14" t="s">
        <v>58</v>
      </c>
      <c r="G51" s="194"/>
      <c r="H51" s="194"/>
      <c r="I51" s="194"/>
      <c r="J51" s="194"/>
      <c r="K51" s="6"/>
    </row>
    <row r="52" spans="1:11" ht="15" customHeight="1" x14ac:dyDescent="0.25">
      <c r="A52" s="4" t="s">
        <v>94</v>
      </c>
      <c r="B52" s="166" t="s">
        <v>89</v>
      </c>
      <c r="C52" s="174"/>
      <c r="D52" s="174"/>
      <c r="E52" s="167"/>
      <c r="F52" s="14" t="s">
        <v>58</v>
      </c>
      <c r="G52" s="212" t="s">
        <v>82</v>
      </c>
      <c r="H52" s="194"/>
      <c r="I52" s="194"/>
      <c r="J52" s="194"/>
      <c r="K52" s="29"/>
    </row>
    <row r="53" spans="1:11" ht="15" customHeight="1" x14ac:dyDescent="0.25">
      <c r="A53" s="4" t="s">
        <v>95</v>
      </c>
      <c r="B53" s="166" t="s">
        <v>12</v>
      </c>
      <c r="C53" s="174"/>
      <c r="D53" s="174"/>
      <c r="E53" s="167"/>
      <c r="F53" s="14" t="s">
        <v>58</v>
      </c>
      <c r="G53" s="212" t="s">
        <v>82</v>
      </c>
      <c r="H53" s="194"/>
      <c r="I53" s="194"/>
      <c r="J53" s="194"/>
      <c r="K53" s="29"/>
    </row>
    <row r="54" spans="1:11" ht="15" customHeight="1" x14ac:dyDescent="0.25">
      <c r="A54" s="4" t="s">
        <v>96</v>
      </c>
      <c r="B54" s="165" t="s">
        <v>12</v>
      </c>
      <c r="C54" s="165"/>
      <c r="D54" s="165"/>
      <c r="E54" s="165"/>
      <c r="F54" s="14" t="s">
        <v>58</v>
      </c>
      <c r="G54" s="212" t="s">
        <v>82</v>
      </c>
      <c r="H54" s="194"/>
      <c r="I54" s="194"/>
      <c r="J54" s="194"/>
      <c r="K54" s="29"/>
    </row>
    <row r="55" spans="1:11" ht="15" customHeight="1" x14ac:dyDescent="0.25">
      <c r="A55" s="4" t="s">
        <v>97</v>
      </c>
      <c r="B55" s="165" t="s">
        <v>12</v>
      </c>
      <c r="C55" s="165"/>
      <c r="D55" s="165"/>
      <c r="E55" s="165"/>
      <c r="F55" s="14" t="s">
        <v>58</v>
      </c>
      <c r="G55" s="194"/>
      <c r="H55" s="194"/>
      <c r="I55" s="194"/>
      <c r="J55" s="194"/>
      <c r="K55" s="29"/>
    </row>
    <row r="56" spans="1:11" ht="15" customHeight="1" x14ac:dyDescent="0.25">
      <c r="A56" s="4" t="s">
        <v>98</v>
      </c>
      <c r="B56" s="165" t="s">
        <v>12</v>
      </c>
      <c r="C56" s="165"/>
      <c r="D56" s="165"/>
      <c r="E56" s="165"/>
      <c r="F56" s="14" t="s">
        <v>58</v>
      </c>
      <c r="G56" s="194">
        <v>14</v>
      </c>
      <c r="H56" s="194"/>
      <c r="I56" s="194"/>
      <c r="J56" s="194"/>
      <c r="K56" s="29"/>
    </row>
    <row r="57" spans="1:11" ht="14.45" customHeight="1" x14ac:dyDescent="0.25">
      <c r="A57" s="4" t="s">
        <v>99</v>
      </c>
      <c r="B57" s="166" t="s">
        <v>12</v>
      </c>
      <c r="C57" s="174"/>
      <c r="D57" s="174"/>
      <c r="E57" s="167"/>
      <c r="F57" s="14" t="s">
        <v>58</v>
      </c>
      <c r="G57" s="194">
        <v>14</v>
      </c>
      <c r="H57" s="194"/>
      <c r="I57" s="194"/>
      <c r="J57" s="194"/>
      <c r="K57" s="6"/>
    </row>
    <row r="58" spans="1:11" ht="15" customHeight="1" x14ac:dyDescent="0.25">
      <c r="A58" s="4" t="s">
        <v>100</v>
      </c>
      <c r="B58" s="165" t="s">
        <v>12</v>
      </c>
      <c r="C58" s="165"/>
      <c r="D58" s="165"/>
      <c r="E58" s="165"/>
      <c r="F58" s="14" t="s">
        <v>58</v>
      </c>
      <c r="G58" s="194">
        <v>14</v>
      </c>
      <c r="H58" s="194"/>
      <c r="I58" s="194"/>
      <c r="J58" s="194"/>
      <c r="K58" s="29"/>
    </row>
    <row r="59" spans="1:11" ht="15" customHeight="1" x14ac:dyDescent="0.25">
      <c r="A59" s="4" t="s">
        <v>101</v>
      </c>
      <c r="B59" s="165" t="s">
        <v>12</v>
      </c>
      <c r="C59" s="165"/>
      <c r="D59" s="165"/>
      <c r="E59" s="165"/>
      <c r="F59" s="14" t="s">
        <v>58</v>
      </c>
      <c r="G59" s="194" t="s">
        <v>102</v>
      </c>
      <c r="H59" s="194"/>
      <c r="I59" s="194"/>
      <c r="J59" s="194"/>
      <c r="K59" s="6"/>
    </row>
    <row r="60" spans="1:11" ht="15" customHeight="1" x14ac:dyDescent="0.25">
      <c r="A60" s="4" t="s">
        <v>103</v>
      </c>
      <c r="B60" s="165" t="s">
        <v>12</v>
      </c>
      <c r="C60" s="165"/>
      <c r="D60" s="165"/>
      <c r="E60" s="165"/>
      <c r="F60" s="14" t="s">
        <v>58</v>
      </c>
      <c r="G60" s="194" t="s">
        <v>102</v>
      </c>
      <c r="H60" s="194"/>
      <c r="I60" s="194"/>
      <c r="J60" s="194"/>
      <c r="K60" s="6"/>
    </row>
    <row r="61" spans="1:11" ht="15" customHeight="1" x14ac:dyDescent="0.25">
      <c r="A61" s="4" t="s">
        <v>104</v>
      </c>
      <c r="B61" s="165" t="s">
        <v>12</v>
      </c>
      <c r="C61" s="165"/>
      <c r="D61" s="165"/>
      <c r="E61" s="165"/>
      <c r="F61" s="14" t="s">
        <v>58</v>
      </c>
      <c r="G61" s="194" t="s">
        <v>105</v>
      </c>
      <c r="H61" s="194"/>
      <c r="I61" s="194"/>
      <c r="J61" s="194"/>
      <c r="K61" s="6"/>
    </row>
    <row r="62" spans="1:11" ht="15" customHeight="1" x14ac:dyDescent="0.25">
      <c r="A62" s="4" t="s">
        <v>106</v>
      </c>
      <c r="B62" s="165" t="s">
        <v>89</v>
      </c>
      <c r="C62" s="165"/>
      <c r="D62" s="165"/>
      <c r="E62" s="165"/>
      <c r="F62" s="14" t="s">
        <v>58</v>
      </c>
      <c r="G62" s="181"/>
      <c r="H62" s="182"/>
      <c r="I62" s="182"/>
      <c r="J62" s="183"/>
      <c r="K62" s="6"/>
    </row>
    <row r="63" spans="1:11" ht="15" customHeight="1" x14ac:dyDescent="0.25">
      <c r="A63" s="4" t="s">
        <v>107</v>
      </c>
      <c r="B63" s="165" t="s">
        <v>12</v>
      </c>
      <c r="C63" s="165"/>
      <c r="D63" s="165"/>
      <c r="E63" s="165"/>
      <c r="F63" s="14" t="s">
        <v>58</v>
      </c>
      <c r="G63" s="194">
        <v>18</v>
      </c>
      <c r="H63" s="194"/>
      <c r="I63" s="194"/>
      <c r="J63" s="194"/>
      <c r="K63" s="6"/>
    </row>
    <row r="64" spans="1:11" ht="15" customHeight="1" x14ac:dyDescent="0.25">
      <c r="A64" s="4" t="s">
        <v>108</v>
      </c>
      <c r="B64" s="165" t="s">
        <v>12</v>
      </c>
      <c r="C64" s="165"/>
      <c r="D64" s="165"/>
      <c r="E64" s="165"/>
      <c r="F64" s="14" t="s">
        <v>58</v>
      </c>
      <c r="G64" s="194" t="s">
        <v>109</v>
      </c>
      <c r="H64" s="194"/>
      <c r="I64" s="194"/>
      <c r="J64" s="194"/>
      <c r="K64" s="6"/>
    </row>
    <row r="65" spans="1:11" ht="15" customHeight="1" x14ac:dyDescent="0.25">
      <c r="A65" s="4" t="s">
        <v>110</v>
      </c>
      <c r="B65" s="165" t="s">
        <v>12</v>
      </c>
      <c r="C65" s="165"/>
      <c r="D65" s="165"/>
      <c r="E65" s="165"/>
      <c r="F65" s="14" t="s">
        <v>58</v>
      </c>
      <c r="G65" s="194" t="s">
        <v>105</v>
      </c>
      <c r="H65" s="194"/>
      <c r="I65" s="194"/>
      <c r="J65" s="194"/>
      <c r="K65" s="6"/>
    </row>
    <row r="66" spans="1:11" ht="15" customHeight="1" x14ac:dyDescent="0.25">
      <c r="A66" s="4" t="s">
        <v>111</v>
      </c>
      <c r="B66" s="165" t="s">
        <v>12</v>
      </c>
      <c r="C66" s="165"/>
      <c r="D66" s="165"/>
      <c r="E66" s="165"/>
      <c r="F66" s="14" t="s">
        <v>58</v>
      </c>
      <c r="G66" s="194" t="s">
        <v>112</v>
      </c>
      <c r="H66" s="194"/>
      <c r="I66" s="194"/>
      <c r="J66" s="194"/>
      <c r="K66" s="6"/>
    </row>
    <row r="67" spans="1:11" ht="15" customHeight="1" x14ac:dyDescent="0.25">
      <c r="A67" s="4" t="s">
        <v>113</v>
      </c>
      <c r="B67" s="165" t="s">
        <v>12</v>
      </c>
      <c r="C67" s="165"/>
      <c r="D67" s="165"/>
      <c r="E67" s="165"/>
      <c r="F67" s="14" t="s">
        <v>58</v>
      </c>
      <c r="G67" s="194"/>
      <c r="H67" s="194"/>
      <c r="I67" s="194"/>
      <c r="J67" s="194"/>
      <c r="K67" s="6"/>
    </row>
    <row r="68" spans="1:11" ht="15" customHeight="1" x14ac:dyDescent="0.25">
      <c r="A68" s="4" t="s">
        <v>114</v>
      </c>
      <c r="B68" s="165" t="s">
        <v>12</v>
      </c>
      <c r="C68" s="165"/>
      <c r="D68" s="165"/>
      <c r="E68" s="165"/>
      <c r="F68" s="14" t="s">
        <v>58</v>
      </c>
      <c r="G68" s="194" t="s">
        <v>115</v>
      </c>
      <c r="H68" s="194"/>
      <c r="I68" s="194"/>
      <c r="J68" s="194"/>
      <c r="K68" s="6"/>
    </row>
    <row r="69" spans="1:11" ht="15" customHeight="1" x14ac:dyDescent="0.25">
      <c r="A69" s="4" t="s">
        <v>116</v>
      </c>
      <c r="B69" s="165" t="s">
        <v>12</v>
      </c>
      <c r="C69" s="165"/>
      <c r="D69" s="165"/>
      <c r="E69" s="165"/>
      <c r="F69" s="14" t="s">
        <v>58</v>
      </c>
      <c r="G69" s="194" t="s">
        <v>117</v>
      </c>
      <c r="H69" s="194"/>
      <c r="I69" s="194"/>
      <c r="J69" s="194"/>
      <c r="K69" s="6"/>
    </row>
    <row r="70" spans="1:11" ht="27.75" customHeight="1" x14ac:dyDescent="0.25">
      <c r="A70" s="30" t="s">
        <v>118</v>
      </c>
      <c r="B70" s="165" t="s">
        <v>12</v>
      </c>
      <c r="C70" s="165"/>
      <c r="D70" s="165"/>
      <c r="E70" s="165"/>
      <c r="F70" s="14" t="s">
        <v>58</v>
      </c>
      <c r="G70" s="194">
        <v>7</v>
      </c>
      <c r="H70" s="194"/>
      <c r="I70" s="194"/>
      <c r="J70" s="194"/>
      <c r="K70" s="29" t="s">
        <v>119</v>
      </c>
    </row>
    <row r="71" spans="1:11" ht="15" customHeight="1" x14ac:dyDescent="0.25">
      <c r="A71" s="4" t="s">
        <v>120</v>
      </c>
      <c r="B71" s="165" t="s">
        <v>12</v>
      </c>
      <c r="C71" s="165"/>
      <c r="D71" s="165"/>
      <c r="E71" s="165"/>
      <c r="F71" s="14" t="s">
        <v>58</v>
      </c>
      <c r="G71" s="194" t="s">
        <v>121</v>
      </c>
      <c r="H71" s="194"/>
      <c r="I71" s="194"/>
      <c r="J71" s="194"/>
      <c r="K71" s="31"/>
    </row>
    <row r="72" spans="1:11" ht="15" customHeight="1" x14ac:dyDescent="0.25">
      <c r="A72" s="4" t="s">
        <v>122</v>
      </c>
      <c r="B72" s="165" t="s">
        <v>123</v>
      </c>
      <c r="C72" s="165"/>
      <c r="D72" s="165"/>
      <c r="E72" s="165"/>
      <c r="F72" s="14" t="s">
        <v>58</v>
      </c>
      <c r="G72" s="194">
        <v>12</v>
      </c>
      <c r="H72" s="194"/>
      <c r="I72" s="194"/>
      <c r="J72" s="194"/>
      <c r="K72" s="6"/>
    </row>
    <row r="73" spans="1:11" x14ac:dyDescent="0.25">
      <c r="A73" s="4" t="s">
        <v>124</v>
      </c>
      <c r="B73" s="166" t="s">
        <v>125</v>
      </c>
      <c r="C73" s="174"/>
      <c r="D73" s="174"/>
      <c r="E73" s="167"/>
      <c r="F73" s="14" t="s">
        <v>58</v>
      </c>
      <c r="G73" s="194">
        <v>381</v>
      </c>
      <c r="H73" s="194"/>
      <c r="I73" s="194"/>
      <c r="J73" s="194"/>
      <c r="K73" s="6"/>
    </row>
    <row r="74" spans="1:11" s="32" customFormat="1" ht="15.75" x14ac:dyDescent="0.25">
      <c r="A74" s="210" t="s">
        <v>126</v>
      </c>
      <c r="B74" s="210"/>
      <c r="C74" s="210"/>
      <c r="D74" s="210"/>
      <c r="E74" s="210"/>
      <c r="F74" s="210"/>
      <c r="G74" s="210"/>
      <c r="H74" s="210"/>
      <c r="I74" s="210"/>
      <c r="J74" s="210"/>
      <c r="K74" s="210"/>
    </row>
    <row r="75" spans="1:11" ht="15" customHeight="1" x14ac:dyDescent="0.25">
      <c r="A75" s="2" t="s">
        <v>127</v>
      </c>
      <c r="B75" s="161" t="s">
        <v>3</v>
      </c>
      <c r="C75" s="161"/>
      <c r="D75" s="161"/>
      <c r="E75" s="161"/>
      <c r="F75" s="161"/>
      <c r="G75" s="161"/>
      <c r="H75" s="161"/>
      <c r="I75" s="161"/>
      <c r="J75" s="161"/>
      <c r="K75" s="3" t="s">
        <v>4</v>
      </c>
    </row>
    <row r="76" spans="1:11" ht="14.45" customHeight="1" x14ac:dyDescent="0.25">
      <c r="A76" s="4" t="s">
        <v>128</v>
      </c>
      <c r="B76" s="211" t="s">
        <v>129</v>
      </c>
      <c r="C76" s="211"/>
      <c r="D76" s="9">
        <v>2.9220000000000002</v>
      </c>
      <c r="E76" s="211" t="s">
        <v>130</v>
      </c>
      <c r="F76" s="211"/>
      <c r="G76" s="9">
        <v>2.7519999999999998</v>
      </c>
      <c r="H76" s="209" t="s">
        <v>131</v>
      </c>
      <c r="I76" s="209"/>
      <c r="J76" s="33">
        <f>IF(AND(D76&lt;&gt;"",G76&lt;&gt;"",ISNUMBER(D76),ISNUMBER(G76)),D76-G76,"")</f>
        <v>0.17000000000000037</v>
      </c>
      <c r="K76" s="6"/>
    </row>
    <row r="77" spans="1:11" ht="14.45" customHeight="1" x14ac:dyDescent="0.25">
      <c r="A77" s="4" t="s">
        <v>132</v>
      </c>
      <c r="B77" s="14" t="s">
        <v>133</v>
      </c>
      <c r="C77" s="7">
        <v>25.702000000000002</v>
      </c>
      <c r="D77" s="14" t="s">
        <v>134</v>
      </c>
      <c r="E77" s="7">
        <v>15.975</v>
      </c>
      <c r="F77" s="14" t="s">
        <v>135</v>
      </c>
      <c r="G77" s="6">
        <v>13.839</v>
      </c>
      <c r="H77" s="209" t="s">
        <v>136</v>
      </c>
      <c r="I77" s="209"/>
      <c r="J77" s="34" t="str">
        <f>IF(OR(ISNUMBER(C77),ISNUMBER(E77),ISNUMBER(G77)),TEXT(5/6*MAX(C77,E77,G77),"0.0")&amp;" ± 1","")</f>
        <v>21.4 ± 1</v>
      </c>
      <c r="K77" s="6" t="s">
        <v>137</v>
      </c>
    </row>
    <row r="78" spans="1:11" ht="14.45" customHeight="1" x14ac:dyDescent="0.25">
      <c r="A78" s="4" t="s">
        <v>138</v>
      </c>
      <c r="B78" s="165" t="s">
        <v>12</v>
      </c>
      <c r="C78" s="165"/>
      <c r="D78" s="165"/>
      <c r="E78" s="165"/>
      <c r="F78" s="165"/>
      <c r="G78" s="165"/>
      <c r="H78" s="165"/>
      <c r="I78" s="165"/>
      <c r="J78" s="165"/>
      <c r="K78" s="29"/>
    </row>
    <row r="79" spans="1:11" ht="14.45" customHeight="1" x14ac:dyDescent="0.25">
      <c r="A79" s="4" t="s">
        <v>139</v>
      </c>
      <c r="B79" s="165"/>
      <c r="C79" s="165"/>
      <c r="D79" s="165"/>
      <c r="E79" s="165"/>
      <c r="F79" s="14" t="s">
        <v>58</v>
      </c>
      <c r="G79" s="194"/>
      <c r="H79" s="194"/>
      <c r="I79" s="194"/>
      <c r="J79" s="194"/>
      <c r="K79" s="6" t="s">
        <v>90</v>
      </c>
    </row>
    <row r="80" spans="1:11" ht="14.45" customHeight="1" x14ac:dyDescent="0.25">
      <c r="A80" s="4" t="s">
        <v>140</v>
      </c>
      <c r="B80" s="205">
        <v>33155</v>
      </c>
      <c r="C80" s="205"/>
      <c r="D80" s="205"/>
      <c r="E80" s="205"/>
      <c r="F80" s="14" t="s">
        <v>58</v>
      </c>
      <c r="G80" s="194">
        <v>405</v>
      </c>
      <c r="H80" s="194"/>
      <c r="I80" s="194"/>
      <c r="J80" s="194"/>
      <c r="K80" s="6"/>
    </row>
    <row r="81" spans="1:11" ht="27.75" customHeight="1" x14ac:dyDescent="0.25">
      <c r="A81" s="4" t="s">
        <v>141</v>
      </c>
      <c r="B81" s="165">
        <v>24</v>
      </c>
      <c r="C81" s="165"/>
      <c r="D81" s="165"/>
      <c r="E81" s="165"/>
      <c r="F81" s="14" t="s">
        <v>58</v>
      </c>
      <c r="G81" s="194">
        <v>433</v>
      </c>
      <c r="H81" s="194"/>
      <c r="I81" s="194"/>
      <c r="J81" s="194"/>
      <c r="K81" s="6" t="s">
        <v>142</v>
      </c>
    </row>
    <row r="82" spans="1:11" x14ac:dyDescent="0.25">
      <c r="A82" s="4" t="s">
        <v>143</v>
      </c>
      <c r="B82" s="206" t="s">
        <v>144</v>
      </c>
      <c r="C82" s="206"/>
      <c r="D82" s="206"/>
      <c r="E82" s="206"/>
      <c r="F82" s="206"/>
      <c r="G82" s="206"/>
      <c r="H82" s="206"/>
      <c r="I82" s="206"/>
      <c r="J82" s="206"/>
      <c r="K82" s="6"/>
    </row>
    <row r="83" spans="1:11" ht="13.9" customHeight="1" x14ac:dyDescent="0.25">
      <c r="A83" s="4" t="s">
        <v>145</v>
      </c>
      <c r="B83" s="165">
        <v>3</v>
      </c>
      <c r="C83" s="165"/>
      <c r="D83" s="165"/>
      <c r="E83" s="165"/>
      <c r="F83" s="14" t="s">
        <v>146</v>
      </c>
      <c r="G83" s="207" t="s">
        <v>147</v>
      </c>
      <c r="H83" s="207"/>
      <c r="I83" s="207"/>
      <c r="J83" s="207"/>
      <c r="K83" s="35"/>
    </row>
    <row r="84" spans="1:11" ht="13.9" customHeight="1" x14ac:dyDescent="0.25">
      <c r="A84" s="4" t="s">
        <v>148</v>
      </c>
      <c r="B84" s="205">
        <v>85000</v>
      </c>
      <c r="C84" s="205"/>
      <c r="D84" s="205"/>
      <c r="E84" s="205"/>
      <c r="F84" s="14" t="s">
        <v>146</v>
      </c>
      <c r="G84" s="208" t="s">
        <v>147</v>
      </c>
      <c r="H84" s="195"/>
      <c r="I84" s="195"/>
      <c r="J84" s="195"/>
      <c r="K84" s="35"/>
    </row>
    <row r="85" spans="1:11" ht="13.9" customHeight="1" x14ac:dyDescent="0.25">
      <c r="A85" s="4" t="s">
        <v>149</v>
      </c>
      <c r="B85" s="165">
        <v>20</v>
      </c>
      <c r="C85" s="165"/>
      <c r="D85" s="165"/>
      <c r="E85" s="165"/>
      <c r="F85" s="14" t="s">
        <v>146</v>
      </c>
      <c r="G85" s="200" t="s">
        <v>147</v>
      </c>
      <c r="H85" s="200"/>
      <c r="I85" s="200"/>
      <c r="J85" s="200"/>
      <c r="K85" s="35"/>
    </row>
    <row r="86" spans="1:11" x14ac:dyDescent="0.25">
      <c r="A86" s="4" t="s">
        <v>150</v>
      </c>
      <c r="B86" s="201" t="s">
        <v>151</v>
      </c>
      <c r="C86" s="202"/>
      <c r="D86" s="202"/>
      <c r="E86" s="202"/>
      <c r="F86" s="202"/>
      <c r="G86" s="202"/>
      <c r="H86" s="202"/>
      <c r="I86" s="202"/>
      <c r="J86" s="202"/>
      <c r="K86" s="6"/>
    </row>
    <row r="87" spans="1:11" ht="15" customHeight="1" x14ac:dyDescent="0.25">
      <c r="A87" s="4" t="s">
        <v>152</v>
      </c>
      <c r="B87" s="165"/>
      <c r="C87" s="165"/>
      <c r="D87" s="165"/>
      <c r="E87" s="165"/>
      <c r="F87" s="14" t="s">
        <v>146</v>
      </c>
      <c r="G87" s="203"/>
      <c r="H87" s="204"/>
      <c r="I87" s="204"/>
      <c r="J87" s="204"/>
      <c r="K87" s="6" t="s">
        <v>90</v>
      </c>
    </row>
    <row r="88" spans="1:11" ht="15" customHeight="1" x14ac:dyDescent="0.25">
      <c r="A88" s="4" t="s">
        <v>153</v>
      </c>
      <c r="B88" s="205">
        <v>85000</v>
      </c>
      <c r="C88" s="205"/>
      <c r="D88" s="205"/>
      <c r="E88" s="205"/>
      <c r="F88" s="14" t="s">
        <v>146</v>
      </c>
      <c r="G88" s="195" t="s">
        <v>151</v>
      </c>
      <c r="H88" s="195"/>
      <c r="I88" s="195"/>
      <c r="J88" s="195"/>
      <c r="K88" s="35"/>
    </row>
    <row r="89" spans="1:11" ht="15" customHeight="1" x14ac:dyDescent="0.25">
      <c r="A89" s="4" t="s">
        <v>154</v>
      </c>
      <c r="B89" s="165">
        <v>20</v>
      </c>
      <c r="C89" s="165"/>
      <c r="D89" s="165"/>
      <c r="E89" s="165"/>
      <c r="F89" s="14" t="s">
        <v>146</v>
      </c>
      <c r="G89" s="195" t="s">
        <v>151</v>
      </c>
      <c r="H89" s="195"/>
      <c r="I89" s="195"/>
      <c r="J89" s="195"/>
      <c r="K89" s="6"/>
    </row>
    <row r="90" spans="1:11" x14ac:dyDescent="0.25">
      <c r="A90" s="2" t="s">
        <v>155</v>
      </c>
      <c r="B90" s="161" t="s">
        <v>3</v>
      </c>
      <c r="C90" s="161"/>
      <c r="D90" s="161"/>
      <c r="E90" s="161"/>
      <c r="F90" s="161"/>
      <c r="G90" s="161"/>
      <c r="H90" s="161"/>
      <c r="I90" s="161"/>
      <c r="J90" s="161"/>
      <c r="K90" s="3" t="s">
        <v>4</v>
      </c>
    </row>
    <row r="91" spans="1:11" x14ac:dyDescent="0.25">
      <c r="A91" s="36" t="s">
        <v>156</v>
      </c>
      <c r="B91" s="196" t="s">
        <v>157</v>
      </c>
      <c r="C91" s="197"/>
      <c r="D91" s="197"/>
      <c r="E91" s="198"/>
      <c r="F91" s="14" t="s">
        <v>58</v>
      </c>
      <c r="G91" s="191">
        <v>381</v>
      </c>
      <c r="H91" s="191"/>
      <c r="I91" s="191"/>
      <c r="J91" s="191"/>
      <c r="K91" s="37"/>
    </row>
    <row r="92" spans="1:11" x14ac:dyDescent="0.25">
      <c r="A92" s="38" t="s">
        <v>158</v>
      </c>
      <c r="B92" s="199">
        <v>45079</v>
      </c>
      <c r="C92" s="199"/>
      <c r="D92" s="199"/>
      <c r="E92" s="199"/>
      <c r="F92" s="14" t="s">
        <v>58</v>
      </c>
      <c r="G92" s="191">
        <v>381</v>
      </c>
      <c r="H92" s="191"/>
      <c r="I92" s="191"/>
      <c r="J92" s="191"/>
      <c r="K92" s="39"/>
    </row>
    <row r="93" spans="1:11" x14ac:dyDescent="0.25">
      <c r="A93" s="4" t="s">
        <v>159</v>
      </c>
      <c r="B93" s="190">
        <v>50</v>
      </c>
      <c r="C93" s="190"/>
      <c r="D93" s="190"/>
      <c r="E93" s="190"/>
      <c r="F93" s="14" t="s">
        <v>58</v>
      </c>
      <c r="G93" s="191">
        <v>381</v>
      </c>
      <c r="H93" s="191"/>
      <c r="I93" s="191"/>
      <c r="J93" s="191"/>
      <c r="K93" s="39"/>
    </row>
    <row r="94" spans="1:11" ht="15" customHeight="1" x14ac:dyDescent="0.25">
      <c r="A94" s="4" t="s">
        <v>160</v>
      </c>
      <c r="B94" s="14" t="s">
        <v>161</v>
      </c>
      <c r="C94" s="18"/>
      <c r="D94" s="14" t="s">
        <v>162</v>
      </c>
      <c r="E94" s="18"/>
      <c r="F94" s="14" t="s">
        <v>163</v>
      </c>
      <c r="G94" s="165"/>
      <c r="H94" s="165"/>
      <c r="I94" s="14" t="s">
        <v>58</v>
      </c>
      <c r="J94" s="18">
        <v>381</v>
      </c>
      <c r="K94" s="40" t="s">
        <v>90</v>
      </c>
    </row>
    <row r="95" spans="1:11" x14ac:dyDescent="0.25">
      <c r="A95" s="41" t="s">
        <v>164</v>
      </c>
      <c r="B95" s="192"/>
      <c r="C95" s="193"/>
      <c r="D95" s="193"/>
      <c r="E95" s="193"/>
      <c r="F95" s="14" t="s">
        <v>58</v>
      </c>
      <c r="G95" s="194">
        <v>381</v>
      </c>
      <c r="H95" s="194"/>
      <c r="I95" s="194"/>
      <c r="J95" s="181"/>
      <c r="K95" s="29" t="s">
        <v>165</v>
      </c>
    </row>
    <row r="96" spans="1:11" x14ac:dyDescent="0.25">
      <c r="A96" s="2" t="s">
        <v>166</v>
      </c>
      <c r="B96" s="161" t="s">
        <v>3</v>
      </c>
      <c r="C96" s="161"/>
      <c r="D96" s="161"/>
      <c r="E96" s="161"/>
      <c r="F96" s="161"/>
      <c r="G96" s="161"/>
      <c r="H96" s="161"/>
      <c r="I96" s="161"/>
      <c r="J96" s="161"/>
      <c r="K96" s="3" t="s">
        <v>4</v>
      </c>
    </row>
    <row r="97" spans="1:11" x14ac:dyDescent="0.25">
      <c r="A97" s="4" t="s">
        <v>167</v>
      </c>
      <c r="B97" s="165" t="s">
        <v>89</v>
      </c>
      <c r="C97" s="165"/>
      <c r="D97" s="165"/>
      <c r="E97" s="165"/>
      <c r="F97" s="165"/>
      <c r="G97" s="165"/>
      <c r="H97" s="165"/>
      <c r="I97" s="42" t="s">
        <v>58</v>
      </c>
      <c r="J97" s="18"/>
      <c r="K97" s="29"/>
    </row>
    <row r="98" spans="1:11" x14ac:dyDescent="0.25">
      <c r="A98" s="20" t="s">
        <v>168</v>
      </c>
      <c r="B98" s="166" t="s">
        <v>169</v>
      </c>
      <c r="C98" s="174"/>
      <c r="D98" s="174"/>
      <c r="E98" s="174"/>
      <c r="F98" s="174"/>
      <c r="G98" s="174"/>
      <c r="H98" s="167"/>
      <c r="I98" s="43" t="s">
        <v>58</v>
      </c>
      <c r="J98" s="44"/>
      <c r="K98" s="6"/>
    </row>
    <row r="99" spans="1:11" x14ac:dyDescent="0.25">
      <c r="A99" s="20" t="s">
        <v>170</v>
      </c>
      <c r="B99" s="166" t="s">
        <v>169</v>
      </c>
      <c r="C99" s="174"/>
      <c r="D99" s="174"/>
      <c r="E99" s="174"/>
      <c r="F99" s="174"/>
      <c r="G99" s="174"/>
      <c r="H99" s="167"/>
      <c r="I99" s="45" t="s">
        <v>58</v>
      </c>
      <c r="J99" s="46"/>
      <c r="K99" s="6"/>
    </row>
    <row r="100" spans="1:11" ht="15" customHeight="1" x14ac:dyDescent="0.25">
      <c r="A100" s="20" t="s">
        <v>171</v>
      </c>
      <c r="B100" s="185">
        <v>0.95</v>
      </c>
      <c r="C100" s="186"/>
      <c r="D100" s="186"/>
      <c r="E100" s="186"/>
      <c r="F100" s="186"/>
      <c r="G100" s="186"/>
      <c r="H100" s="187"/>
      <c r="I100" s="47" t="s">
        <v>58</v>
      </c>
      <c r="J100" s="48">
        <v>8</v>
      </c>
      <c r="K100" s="49"/>
    </row>
    <row r="101" spans="1:11" ht="15" customHeight="1" x14ac:dyDescent="0.25">
      <c r="A101" s="50" t="s">
        <v>172</v>
      </c>
      <c r="B101" s="166">
        <v>9</v>
      </c>
      <c r="C101" s="174"/>
      <c r="D101" s="174"/>
      <c r="E101" s="174"/>
      <c r="F101" s="174"/>
      <c r="G101" s="174"/>
      <c r="H101" s="167"/>
      <c r="I101" s="43" t="s">
        <v>58</v>
      </c>
      <c r="J101" s="44" t="s">
        <v>82</v>
      </c>
      <c r="K101" s="51"/>
    </row>
    <row r="102" spans="1:11" ht="15" customHeight="1" x14ac:dyDescent="0.25">
      <c r="A102" s="16" t="s">
        <v>173</v>
      </c>
      <c r="B102" s="52">
        <f t="shared" ref="B102:J102" si="0">IF(B26&lt;&gt;"",B26,"")</f>
        <v>1</v>
      </c>
      <c r="C102" s="52">
        <f t="shared" si="0"/>
        <v>2</v>
      </c>
      <c r="D102" s="52">
        <f t="shared" si="0"/>
        <v>3</v>
      </c>
      <c r="E102" s="52">
        <f t="shared" si="0"/>
        <v>4</v>
      </c>
      <c r="F102" s="52">
        <f t="shared" si="0"/>
        <v>5</v>
      </c>
      <c r="G102" s="52">
        <f t="shared" si="0"/>
        <v>6</v>
      </c>
      <c r="H102" s="52">
        <f t="shared" si="0"/>
        <v>7</v>
      </c>
      <c r="I102" s="52">
        <f t="shared" si="0"/>
        <v>8</v>
      </c>
      <c r="J102" s="52">
        <f t="shared" si="0"/>
        <v>9</v>
      </c>
      <c r="K102" s="6"/>
    </row>
    <row r="103" spans="1:11" x14ac:dyDescent="0.25">
      <c r="A103" s="4" t="s">
        <v>174</v>
      </c>
      <c r="B103" s="7" t="s">
        <v>175</v>
      </c>
      <c r="C103" s="7" t="s">
        <v>176</v>
      </c>
      <c r="D103" s="7" t="s">
        <v>177</v>
      </c>
      <c r="E103" s="7" t="s">
        <v>175</v>
      </c>
      <c r="F103" s="7" t="s">
        <v>175</v>
      </c>
      <c r="G103" s="7" t="s">
        <v>175</v>
      </c>
      <c r="H103" s="7" t="s">
        <v>176</v>
      </c>
      <c r="I103" s="7" t="s">
        <v>177</v>
      </c>
      <c r="J103" s="7" t="s">
        <v>175</v>
      </c>
      <c r="K103" s="6" t="s">
        <v>178</v>
      </c>
    </row>
    <row r="104" spans="1:11" x14ac:dyDescent="0.25">
      <c r="A104" s="4" t="s">
        <v>179</v>
      </c>
      <c r="B104" s="7">
        <v>401</v>
      </c>
      <c r="C104" s="7">
        <v>165</v>
      </c>
      <c r="D104" s="7">
        <v>249</v>
      </c>
      <c r="E104" s="7">
        <v>337</v>
      </c>
      <c r="F104" s="7">
        <v>448</v>
      </c>
      <c r="G104" s="7">
        <v>335</v>
      </c>
      <c r="H104" s="7">
        <v>172</v>
      </c>
      <c r="I104" s="7">
        <v>235</v>
      </c>
      <c r="J104" s="7">
        <v>343</v>
      </c>
      <c r="K104" s="6" t="s">
        <v>178</v>
      </c>
    </row>
    <row r="105" spans="1:11" x14ac:dyDescent="0.25">
      <c r="A105" s="4" t="s">
        <v>180</v>
      </c>
      <c r="B105" s="7">
        <v>10.86</v>
      </c>
      <c r="C105" s="7">
        <v>2.8</v>
      </c>
      <c r="D105" s="7">
        <v>3.87</v>
      </c>
      <c r="E105" s="7">
        <v>3.68</v>
      </c>
      <c r="F105" s="7">
        <v>5.26</v>
      </c>
      <c r="G105" s="7">
        <v>6.33</v>
      </c>
      <c r="H105" s="7">
        <v>2.86</v>
      </c>
      <c r="I105" s="7">
        <v>5.0999999999999996</v>
      </c>
      <c r="J105" s="7">
        <v>4.21</v>
      </c>
      <c r="K105" s="6" t="s">
        <v>181</v>
      </c>
    </row>
    <row r="106" spans="1:11" x14ac:dyDescent="0.25">
      <c r="A106" s="4" t="s">
        <v>182</v>
      </c>
      <c r="B106" s="7">
        <v>1.63</v>
      </c>
      <c r="C106" s="7">
        <v>1.02</v>
      </c>
      <c r="D106" s="7">
        <v>0.93</v>
      </c>
      <c r="E106" s="7">
        <v>0.65</v>
      </c>
      <c r="F106" s="7">
        <v>0.7</v>
      </c>
      <c r="G106" s="7">
        <v>1.1299999999999999</v>
      </c>
      <c r="H106" s="7">
        <v>1</v>
      </c>
      <c r="I106" s="7">
        <v>1.3</v>
      </c>
      <c r="J106" s="7">
        <v>0.74</v>
      </c>
      <c r="K106" s="6" t="s">
        <v>178</v>
      </c>
    </row>
    <row r="107" spans="1:11" x14ac:dyDescent="0.25">
      <c r="A107" s="4" t="s">
        <v>183</v>
      </c>
      <c r="B107" s="53">
        <v>0.99</v>
      </c>
      <c r="C107" s="53">
        <v>2.41</v>
      </c>
      <c r="D107" s="53">
        <v>1.64</v>
      </c>
      <c r="E107" s="53">
        <v>1.19</v>
      </c>
      <c r="F107" s="53">
        <v>0.94</v>
      </c>
      <c r="G107" s="53">
        <v>1.22</v>
      </c>
      <c r="H107" s="53">
        <v>2.44</v>
      </c>
      <c r="I107" s="53">
        <v>1.74</v>
      </c>
      <c r="J107" s="53">
        <v>1.17</v>
      </c>
      <c r="K107" s="6" t="s">
        <v>178</v>
      </c>
    </row>
    <row r="108" spans="1:11" x14ac:dyDescent="0.25">
      <c r="A108" s="54" t="s">
        <v>184</v>
      </c>
      <c r="B108" s="55" t="s">
        <v>185</v>
      </c>
      <c r="C108" s="56" t="str" cm="1">
        <f t="array" ref="C108">IF(_xlfn.TEXTJOIN(", ", TRUE, IF(($B$26:$J$26&lt;&gt;"")*($B$27:$J$27&lt;&gt;"Not valid")*(ISNUMBER(B107:J107))*(B107:J107&lt;0.85), B26:J26, "")) = "", "N/A", _xlfn.TEXTJOIN(", ", TRUE, IF((B26:J26&lt;&gt;"")*($B$27:$J$27&lt;&gt;"Not valid")*(ISNUMBER(B107:J107))*(B107:J107&lt;0.85), B26:J26, "")))</f>
        <v>N/A</v>
      </c>
      <c r="D108" s="55" t="s">
        <v>186</v>
      </c>
      <c r="E108" s="56" t="str" cm="1">
        <f t="array" ref="E108">IF(_xlfn.TEXTJOIN(", ", TRUE, IF((B26:J26&lt;&gt;"")*($B$27:$J$27&lt;&gt;"Not valid")*(ISNUMBER(B107:J107))*(B107:J107&gt;=0.85)*(B107:J107&lt;1.25), B26:J26, "")) = "", "N/A", _xlfn.TEXTJOIN(", ", TRUE, IF((B26:J26&lt;&gt;"")*($B$27:$J$27&lt;&gt;"Not valid")*(ISNUMBER(B107:J107))*(B107:J107&gt;=0.85)*(B107:J107&lt;1.25), B26:J26, "")))</f>
        <v>4, 5, 6, 9</v>
      </c>
      <c r="F108" s="55" t="s">
        <v>187</v>
      </c>
      <c r="G108" s="56" t="str" cm="1">
        <f t="array" ref="G108">IF(_xlfn.TEXTJOIN(", ", TRUE, IF((B26:J26&lt;&gt;"")*($B$27:$J$27&lt;&gt;"Not valid")*(ISNUMBER(B107:J107))*(B107:J107&gt;=1.25)*(B107:J107&lt;1.9), B26:J26, "")) = "", "N/A", _xlfn.TEXTJOIN(", ", TRUE, IF((B26:J26&lt;&gt;"")*($B$27:$J$27&lt;&gt;"Not valid")*(ISNUMBER(B107:J107))*(B107:J107&gt;=1.25)*(B107:J107&lt;1.9), B26:J26, "")))</f>
        <v>8</v>
      </c>
      <c r="H108" s="57" t="s">
        <v>188</v>
      </c>
      <c r="I108" s="188" t="str" cm="1">
        <f t="array" ref="I108">IF(_xlfn.TEXTJOIN(", ", TRUE, IF((B26:J26&lt;&gt;"")*($B$27:$J$27&lt;&gt;"Not valid")*(ISNUMBER(B107:J107))*(B107:J107&gt;=1.9), B26:J26, "")) = "", "N/A", _xlfn.TEXTJOIN(", ", TRUE, IF((B26:J26&lt;&gt;"")*($B$27:$J$27&lt;&gt;"Not valid")*(ISNUMBER(B107:J107))*(B107:J107&gt;=1.9), B26:J26, "")))</f>
        <v>7</v>
      </c>
      <c r="J108" s="189"/>
      <c r="K108" s="58"/>
    </row>
    <row r="109" spans="1:11" ht="24" x14ac:dyDescent="0.25">
      <c r="A109" s="30" t="s">
        <v>189</v>
      </c>
      <c r="B109" s="166" t="s">
        <v>12</v>
      </c>
      <c r="C109" s="167"/>
      <c r="D109" s="184" t="s">
        <v>190</v>
      </c>
      <c r="E109" s="184"/>
      <c r="F109" s="184"/>
      <c r="G109" s="184"/>
      <c r="H109" s="184"/>
      <c r="I109" s="166" t="s">
        <v>191</v>
      </c>
      <c r="J109" s="167"/>
      <c r="K109" s="59"/>
    </row>
    <row r="110" spans="1:11" x14ac:dyDescent="0.25">
      <c r="A110" s="4" t="s">
        <v>192</v>
      </c>
      <c r="B110" s="165" t="s">
        <v>12</v>
      </c>
      <c r="C110" s="165"/>
      <c r="D110" s="165"/>
      <c r="E110" s="165"/>
      <c r="F110" s="165"/>
      <c r="G110" s="165"/>
      <c r="H110" s="165"/>
      <c r="I110" s="165"/>
      <c r="J110" s="165"/>
      <c r="K110" s="60"/>
    </row>
    <row r="111" spans="1:11" ht="14.45" customHeight="1" x14ac:dyDescent="0.25">
      <c r="A111" s="61" t="s">
        <v>193</v>
      </c>
      <c r="B111" s="62">
        <v>45</v>
      </c>
      <c r="C111" s="62">
        <v>50</v>
      </c>
      <c r="D111" s="62">
        <v>40</v>
      </c>
      <c r="E111" s="62">
        <v>35</v>
      </c>
      <c r="F111" s="62">
        <v>35</v>
      </c>
      <c r="G111" s="62">
        <v>30</v>
      </c>
      <c r="H111" s="62">
        <v>50</v>
      </c>
      <c r="I111" s="62">
        <v>35</v>
      </c>
      <c r="J111" s="62">
        <v>40</v>
      </c>
      <c r="K111" s="6" t="s">
        <v>194</v>
      </c>
    </row>
    <row r="112" spans="1:11" ht="14.45" customHeight="1" x14ac:dyDescent="0.25">
      <c r="A112" s="61" t="s">
        <v>195</v>
      </c>
      <c r="B112" s="63"/>
      <c r="C112" s="63"/>
      <c r="D112" s="63"/>
      <c r="E112" s="63"/>
      <c r="F112" s="63"/>
      <c r="G112" s="63"/>
      <c r="H112" s="63"/>
      <c r="I112" s="63"/>
      <c r="J112" s="63"/>
      <c r="K112" s="6" t="s">
        <v>196</v>
      </c>
    </row>
    <row r="113" spans="1:11" ht="14.45" customHeight="1" x14ac:dyDescent="0.25">
      <c r="A113" s="64" t="s">
        <v>197</v>
      </c>
      <c r="B113" s="62" t="s">
        <v>89</v>
      </c>
      <c r="C113" s="62" t="s">
        <v>89</v>
      </c>
      <c r="D113" s="62" t="s">
        <v>89</v>
      </c>
      <c r="E113" s="62" t="s">
        <v>89</v>
      </c>
      <c r="F113" s="62" t="s">
        <v>89</v>
      </c>
      <c r="G113" s="62" t="s">
        <v>89</v>
      </c>
      <c r="H113" s="62" t="s">
        <v>89</v>
      </c>
      <c r="I113" s="62" t="s">
        <v>89</v>
      </c>
      <c r="J113" s="62" t="s">
        <v>89</v>
      </c>
      <c r="K113" s="6" t="s">
        <v>194</v>
      </c>
    </row>
    <row r="114" spans="1:11" ht="14.45" customHeight="1" x14ac:dyDescent="0.25">
      <c r="A114" s="4" t="s">
        <v>198</v>
      </c>
      <c r="B114" s="23">
        <v>15199</v>
      </c>
      <c r="C114" s="65">
        <v>33460</v>
      </c>
      <c r="D114" s="65">
        <v>24053</v>
      </c>
      <c r="E114" s="65">
        <v>17338</v>
      </c>
      <c r="F114" s="65">
        <v>13794</v>
      </c>
      <c r="G114" s="65">
        <v>17742</v>
      </c>
      <c r="H114" s="65">
        <v>33155</v>
      </c>
      <c r="I114" s="65">
        <v>24863</v>
      </c>
      <c r="J114" s="65">
        <v>16861</v>
      </c>
      <c r="K114" s="6" t="s">
        <v>199</v>
      </c>
    </row>
    <row r="115" spans="1:11" ht="14.45" customHeight="1" x14ac:dyDescent="0.25">
      <c r="A115" s="4" t="s">
        <v>200</v>
      </c>
      <c r="B115" s="7">
        <v>29.93</v>
      </c>
      <c r="C115" s="7">
        <v>54.69</v>
      </c>
      <c r="D115" s="7">
        <v>25.06</v>
      </c>
      <c r="E115" s="7">
        <v>18.920000000000002</v>
      </c>
      <c r="F115" s="7">
        <v>24.16</v>
      </c>
      <c r="G115" s="7">
        <v>8.15</v>
      </c>
      <c r="H115" s="7">
        <v>72.87</v>
      </c>
      <c r="I115" s="7">
        <v>8.1300000000000008</v>
      </c>
      <c r="J115" s="7">
        <v>27.89</v>
      </c>
      <c r="K115" s="6" t="s">
        <v>199</v>
      </c>
    </row>
    <row r="116" spans="1:11" ht="14.45" customHeight="1" x14ac:dyDescent="0.25">
      <c r="A116" s="4" t="s">
        <v>201</v>
      </c>
      <c r="B116" s="166" t="s">
        <v>12</v>
      </c>
      <c r="C116" s="174"/>
      <c r="D116" s="174"/>
      <c r="E116" s="174"/>
      <c r="F116" s="174"/>
      <c r="G116" s="174"/>
      <c r="H116" s="167"/>
      <c r="I116" s="14" t="s">
        <v>58</v>
      </c>
      <c r="J116" s="18" t="s">
        <v>102</v>
      </c>
      <c r="K116" s="6"/>
    </row>
    <row r="117" spans="1:11" ht="14.45" customHeight="1" x14ac:dyDescent="0.25">
      <c r="A117" s="4" t="s">
        <v>202</v>
      </c>
      <c r="B117" s="165" t="s">
        <v>89</v>
      </c>
      <c r="C117" s="165"/>
      <c r="D117" s="165"/>
      <c r="E117" s="165"/>
      <c r="F117" s="165"/>
      <c r="G117" s="165"/>
      <c r="H117" s="165"/>
      <c r="I117" s="165"/>
      <c r="J117" s="165"/>
      <c r="K117" s="29"/>
    </row>
    <row r="118" spans="1:11" ht="14.45" customHeight="1" x14ac:dyDescent="0.25">
      <c r="A118" s="4" t="s">
        <v>203</v>
      </c>
      <c r="B118" s="66">
        <v>0.80500000000000005</v>
      </c>
      <c r="C118" s="66">
        <v>0.746</v>
      </c>
      <c r="D118" s="66">
        <v>0.78400000000000003</v>
      </c>
      <c r="E118" s="66">
        <v>0.79</v>
      </c>
      <c r="F118" s="66">
        <v>0.78700000000000003</v>
      </c>
      <c r="G118" s="66">
        <v>0.78100000000000003</v>
      </c>
      <c r="H118" s="66">
        <v>0.73199999999999998</v>
      </c>
      <c r="I118" s="66">
        <v>0.77200000000000002</v>
      </c>
      <c r="J118" s="66">
        <v>0.77600000000000002</v>
      </c>
      <c r="K118" s="6" t="s">
        <v>199</v>
      </c>
    </row>
    <row r="119" spans="1:11" ht="14.45" customHeight="1" x14ac:dyDescent="0.25">
      <c r="A119" s="38" t="s">
        <v>204</v>
      </c>
      <c r="B119" s="11">
        <v>70</v>
      </c>
      <c r="C119" s="11">
        <v>76</v>
      </c>
      <c r="D119" s="11">
        <v>73</v>
      </c>
      <c r="E119" s="11">
        <v>78</v>
      </c>
      <c r="F119" s="7">
        <v>62</v>
      </c>
      <c r="G119" s="7">
        <v>73</v>
      </c>
      <c r="H119" s="7">
        <v>71</v>
      </c>
      <c r="I119" s="7">
        <v>69</v>
      </c>
      <c r="J119" s="7">
        <v>64</v>
      </c>
      <c r="K119" s="6" t="s">
        <v>205</v>
      </c>
    </row>
    <row r="120" spans="1:11" ht="14.45" customHeight="1" x14ac:dyDescent="0.25">
      <c r="A120" s="38" t="s">
        <v>206</v>
      </c>
      <c r="B120" s="11">
        <v>77.400000000000006</v>
      </c>
      <c r="C120" s="11">
        <v>75.900000000000006</v>
      </c>
      <c r="D120" s="11">
        <v>78.400000000000006</v>
      </c>
      <c r="E120" s="11">
        <v>82.8</v>
      </c>
      <c r="F120" s="7">
        <v>64.599999999999994</v>
      </c>
      <c r="G120" s="7">
        <v>68.7</v>
      </c>
      <c r="H120" s="7">
        <v>72</v>
      </c>
      <c r="I120" s="7">
        <v>68.7</v>
      </c>
      <c r="J120" s="7">
        <v>65.5</v>
      </c>
      <c r="K120" s="6" t="s">
        <v>205</v>
      </c>
    </row>
    <row r="121" spans="1:11" ht="14.45" customHeight="1" x14ac:dyDescent="0.25">
      <c r="A121" s="38" t="s">
        <v>207</v>
      </c>
      <c r="B121" s="11"/>
      <c r="C121" s="11"/>
      <c r="D121" s="11"/>
      <c r="E121" s="11"/>
      <c r="F121" s="7"/>
      <c r="G121" s="7"/>
      <c r="H121" s="7"/>
      <c r="I121" s="7"/>
      <c r="J121" s="7"/>
      <c r="K121" s="6" t="s">
        <v>208</v>
      </c>
    </row>
    <row r="122" spans="1:11" ht="14.45" customHeight="1" x14ac:dyDescent="0.25">
      <c r="A122" s="38" t="s">
        <v>209</v>
      </c>
      <c r="B122" s="67">
        <v>0.40899999999999997</v>
      </c>
      <c r="C122" s="66">
        <v>0.377</v>
      </c>
      <c r="D122" s="66">
        <v>0.629</v>
      </c>
      <c r="E122" s="66">
        <v>0.33600000000000002</v>
      </c>
      <c r="F122" s="66">
        <v>0.36099999999999999</v>
      </c>
      <c r="G122" s="66">
        <v>0.35599999999999998</v>
      </c>
      <c r="H122" s="66">
        <v>0.28799999999999998</v>
      </c>
      <c r="I122" s="66">
        <v>0.26600000000000001</v>
      </c>
      <c r="J122" s="66">
        <v>0.26600000000000001</v>
      </c>
      <c r="K122" s="6" t="s">
        <v>205</v>
      </c>
    </row>
    <row r="123" spans="1:11" ht="14.45" customHeight="1" x14ac:dyDescent="0.25">
      <c r="A123" s="38" t="s">
        <v>210</v>
      </c>
      <c r="B123" s="11">
        <v>29.81</v>
      </c>
      <c r="C123" s="7">
        <v>29.83</v>
      </c>
      <c r="D123" s="7">
        <v>30</v>
      </c>
      <c r="E123" s="7">
        <v>29.73</v>
      </c>
      <c r="F123" s="7">
        <v>29.56</v>
      </c>
      <c r="G123" s="7">
        <v>29.62</v>
      </c>
      <c r="H123" s="7">
        <v>29.77</v>
      </c>
      <c r="I123" s="7">
        <v>29.9</v>
      </c>
      <c r="J123" s="7">
        <v>29.9</v>
      </c>
      <c r="K123" s="6" t="s">
        <v>205</v>
      </c>
    </row>
    <row r="124" spans="1:11" ht="14.45" customHeight="1" x14ac:dyDescent="0.25">
      <c r="A124" s="41" t="s">
        <v>211</v>
      </c>
      <c r="B124" s="7"/>
      <c r="C124" s="7"/>
      <c r="D124" s="7"/>
      <c r="E124" s="7"/>
      <c r="F124" s="7"/>
      <c r="G124" s="7"/>
      <c r="H124" s="7"/>
      <c r="I124" s="7"/>
      <c r="J124" s="7"/>
      <c r="K124" s="6" t="s">
        <v>212</v>
      </c>
    </row>
    <row r="125" spans="1:11" ht="14.45" customHeight="1" x14ac:dyDescent="0.25">
      <c r="A125" s="4" t="s">
        <v>213</v>
      </c>
      <c r="B125" s="7">
        <v>302.3</v>
      </c>
      <c r="C125" s="7">
        <v>385</v>
      </c>
      <c r="D125" s="7">
        <v>352</v>
      </c>
      <c r="E125" s="7">
        <v>339.6</v>
      </c>
      <c r="F125" s="7">
        <v>335.1</v>
      </c>
      <c r="G125" s="7">
        <v>346.6</v>
      </c>
      <c r="H125" s="7">
        <v>374</v>
      </c>
      <c r="I125" s="7">
        <v>339.1</v>
      </c>
      <c r="J125" s="7">
        <v>395.3</v>
      </c>
      <c r="K125" s="6" t="s">
        <v>214</v>
      </c>
    </row>
    <row r="126" spans="1:11" ht="14.45" customHeight="1" x14ac:dyDescent="0.25">
      <c r="A126" s="4" t="s">
        <v>215</v>
      </c>
      <c r="B126" s="7">
        <v>227</v>
      </c>
      <c r="C126" s="7">
        <v>351.5</v>
      </c>
      <c r="D126" s="7">
        <v>294.5</v>
      </c>
      <c r="E126" s="7">
        <v>240.2</v>
      </c>
      <c r="F126" s="7">
        <v>214.7</v>
      </c>
      <c r="G126" s="7">
        <v>266.3</v>
      </c>
      <c r="H126" s="7">
        <v>348.8</v>
      </c>
      <c r="I126" s="7">
        <v>316.8</v>
      </c>
      <c r="J126" s="7">
        <v>316.7</v>
      </c>
      <c r="K126" s="6" t="s">
        <v>216</v>
      </c>
    </row>
    <row r="127" spans="1:11" ht="14.45" customHeight="1" x14ac:dyDescent="0.25">
      <c r="A127" s="4" t="s">
        <v>217</v>
      </c>
      <c r="B127" s="7" t="s">
        <v>12</v>
      </c>
      <c r="C127" s="7" t="s">
        <v>12</v>
      </c>
      <c r="D127" s="7" t="s">
        <v>12</v>
      </c>
      <c r="E127" s="7" t="s">
        <v>12</v>
      </c>
      <c r="F127" s="7" t="s">
        <v>12</v>
      </c>
      <c r="G127" s="7" t="s">
        <v>12</v>
      </c>
      <c r="H127" s="7" t="s">
        <v>12</v>
      </c>
      <c r="I127" s="7" t="s">
        <v>12</v>
      </c>
      <c r="J127" s="7" t="s">
        <v>12</v>
      </c>
      <c r="K127" s="49"/>
    </row>
    <row r="128" spans="1:11" x14ac:dyDescent="0.25">
      <c r="A128" s="4" t="s">
        <v>218</v>
      </c>
      <c r="B128" s="7" t="s">
        <v>89</v>
      </c>
      <c r="C128" s="7" t="s">
        <v>89</v>
      </c>
      <c r="D128" s="7" t="s">
        <v>89</v>
      </c>
      <c r="E128" s="7" t="s">
        <v>89</v>
      </c>
      <c r="F128" s="7" t="s">
        <v>89</v>
      </c>
      <c r="G128" s="7" t="s">
        <v>89</v>
      </c>
      <c r="H128" s="7" t="s">
        <v>89</v>
      </c>
      <c r="I128" s="7" t="s">
        <v>89</v>
      </c>
      <c r="J128" s="7" t="s">
        <v>89</v>
      </c>
      <c r="K128" s="6" t="s">
        <v>194</v>
      </c>
    </row>
    <row r="129" spans="1:11" x14ac:dyDescent="0.25">
      <c r="A129" s="2" t="s">
        <v>219</v>
      </c>
      <c r="B129" s="161" t="s">
        <v>3</v>
      </c>
      <c r="C129" s="161"/>
      <c r="D129" s="161"/>
      <c r="E129" s="161"/>
      <c r="F129" s="161"/>
      <c r="G129" s="161"/>
      <c r="H129" s="161"/>
      <c r="I129" s="161"/>
      <c r="J129" s="161"/>
      <c r="K129" s="3" t="s">
        <v>4</v>
      </c>
    </row>
    <row r="130" spans="1:11" x14ac:dyDescent="0.25">
      <c r="A130" s="4" t="s">
        <v>220</v>
      </c>
      <c r="B130" s="7">
        <v>7.61</v>
      </c>
      <c r="C130" s="7">
        <v>2.0099999999999998</v>
      </c>
      <c r="D130" s="7">
        <v>1.87</v>
      </c>
      <c r="E130" s="7">
        <v>3.1</v>
      </c>
      <c r="F130" s="7">
        <v>3.8</v>
      </c>
      <c r="G130" s="7">
        <v>3.09</v>
      </c>
      <c r="H130" s="7">
        <v>3.7</v>
      </c>
      <c r="I130" s="7">
        <v>3.08</v>
      </c>
      <c r="J130" s="7">
        <v>1.93</v>
      </c>
      <c r="K130" s="6" t="s">
        <v>181</v>
      </c>
    </row>
    <row r="131" spans="1:11" x14ac:dyDescent="0.25">
      <c r="A131" s="4" t="s">
        <v>221</v>
      </c>
      <c r="B131" s="165" t="s">
        <v>12</v>
      </c>
      <c r="C131" s="165"/>
      <c r="D131" s="165"/>
      <c r="E131" s="165"/>
      <c r="F131" s="14" t="s">
        <v>58</v>
      </c>
      <c r="G131" s="181" t="s">
        <v>105</v>
      </c>
      <c r="H131" s="182"/>
      <c r="I131" s="182"/>
      <c r="J131" s="183"/>
      <c r="K131" s="29"/>
    </row>
    <row r="132" spans="1:11" x14ac:dyDescent="0.25">
      <c r="A132" s="4" t="s">
        <v>222</v>
      </c>
      <c r="B132" s="165" t="s">
        <v>89</v>
      </c>
      <c r="C132" s="165"/>
      <c r="D132" s="165"/>
      <c r="E132" s="165"/>
      <c r="F132" s="14" t="s">
        <v>58</v>
      </c>
      <c r="G132" s="181" t="s">
        <v>105</v>
      </c>
      <c r="H132" s="182"/>
      <c r="I132" s="182"/>
      <c r="J132" s="183"/>
      <c r="K132" s="29"/>
    </row>
    <row r="133" spans="1:11" x14ac:dyDescent="0.25">
      <c r="A133" s="4" t="s">
        <v>223</v>
      </c>
      <c r="B133" s="165" t="s">
        <v>12</v>
      </c>
      <c r="C133" s="165"/>
      <c r="D133" s="165"/>
      <c r="E133" s="165"/>
      <c r="F133" s="14" t="s">
        <v>58</v>
      </c>
      <c r="G133" s="181">
        <v>19</v>
      </c>
      <c r="H133" s="182"/>
      <c r="I133" s="182"/>
      <c r="J133" s="183"/>
      <c r="K133" s="29"/>
    </row>
    <row r="134" spans="1:11" x14ac:dyDescent="0.25">
      <c r="A134" s="2" t="s">
        <v>224</v>
      </c>
      <c r="B134" s="161" t="s">
        <v>3</v>
      </c>
      <c r="C134" s="161"/>
      <c r="D134" s="161"/>
      <c r="E134" s="161"/>
      <c r="F134" s="161"/>
      <c r="G134" s="161"/>
      <c r="H134" s="161"/>
      <c r="I134" s="161"/>
      <c r="J134" s="161"/>
      <c r="K134" s="3" t="s">
        <v>4</v>
      </c>
    </row>
    <row r="135" spans="1:11" ht="15" customHeight="1" x14ac:dyDescent="0.25">
      <c r="A135" s="16" t="s">
        <v>225</v>
      </c>
      <c r="B135" s="68" t="str">
        <f t="shared" ref="B135:J135" si="1">IF(B103&lt;&gt;"",B103,"")</f>
        <v>Cat II</v>
      </c>
      <c r="C135" s="68" t="str">
        <f t="shared" si="1"/>
        <v>Cat IV</v>
      </c>
      <c r="D135" s="68" t="str">
        <f t="shared" si="1"/>
        <v>Cat III</v>
      </c>
      <c r="E135" s="68" t="str">
        <f t="shared" si="1"/>
        <v>Cat II</v>
      </c>
      <c r="F135" s="68" t="str">
        <f t="shared" si="1"/>
        <v>Cat II</v>
      </c>
      <c r="G135" s="68" t="str">
        <f t="shared" si="1"/>
        <v>Cat II</v>
      </c>
      <c r="H135" s="68" t="str">
        <f t="shared" si="1"/>
        <v>Cat IV</v>
      </c>
      <c r="I135" s="68" t="str">
        <f t="shared" si="1"/>
        <v>Cat III</v>
      </c>
      <c r="J135" s="68" t="str">
        <f t="shared" si="1"/>
        <v>Cat II</v>
      </c>
      <c r="K135" s="69"/>
    </row>
    <row r="136" spans="1:11" ht="15" customHeight="1" x14ac:dyDescent="0.25">
      <c r="A136" s="4" t="s">
        <v>226</v>
      </c>
      <c r="B136" s="7" t="s">
        <v>12</v>
      </c>
      <c r="C136" s="7" t="s">
        <v>12</v>
      </c>
      <c r="D136" s="7" t="s">
        <v>12</v>
      </c>
      <c r="E136" s="7" t="s">
        <v>12</v>
      </c>
      <c r="F136" s="7" t="s">
        <v>12</v>
      </c>
      <c r="G136" s="7" t="s">
        <v>12</v>
      </c>
      <c r="H136" s="7" t="s">
        <v>12</v>
      </c>
      <c r="I136" s="7" t="s">
        <v>12</v>
      </c>
      <c r="J136" s="7" t="s">
        <v>12</v>
      </c>
      <c r="K136" s="69" t="s">
        <v>227</v>
      </c>
    </row>
    <row r="137" spans="1:11" ht="15" customHeight="1" x14ac:dyDescent="0.25">
      <c r="A137" s="70" t="s">
        <v>228</v>
      </c>
      <c r="B137" s="165" t="s">
        <v>12</v>
      </c>
      <c r="C137" s="165"/>
      <c r="D137" s="165"/>
      <c r="E137" s="165"/>
      <c r="F137" s="165"/>
      <c r="G137" s="165"/>
      <c r="H137" s="165"/>
      <c r="I137" s="14" t="s">
        <v>58</v>
      </c>
      <c r="J137" s="7">
        <v>12</v>
      </c>
      <c r="K137" s="51"/>
    </row>
    <row r="138" spans="1:11" ht="15" customHeight="1" x14ac:dyDescent="0.25">
      <c r="A138" s="4" t="s">
        <v>229</v>
      </c>
      <c r="B138" s="165" t="s">
        <v>12</v>
      </c>
      <c r="C138" s="165"/>
      <c r="D138" s="165"/>
      <c r="E138" s="165"/>
      <c r="F138" s="165"/>
      <c r="G138" s="165"/>
      <c r="H138" s="165"/>
      <c r="I138" s="14" t="s">
        <v>58</v>
      </c>
      <c r="J138" s="7">
        <v>9</v>
      </c>
      <c r="K138" s="6"/>
    </row>
    <row r="139" spans="1:11" x14ac:dyDescent="0.25">
      <c r="A139" s="2" t="s">
        <v>230</v>
      </c>
      <c r="B139" s="161" t="s">
        <v>3</v>
      </c>
      <c r="C139" s="161"/>
      <c r="D139" s="161"/>
      <c r="E139" s="161"/>
      <c r="F139" s="161"/>
      <c r="G139" s="161"/>
      <c r="H139" s="161"/>
      <c r="I139" s="161"/>
      <c r="J139" s="161"/>
      <c r="K139" s="3" t="s">
        <v>4</v>
      </c>
    </row>
    <row r="140" spans="1:11" ht="14.45" customHeight="1" x14ac:dyDescent="0.25">
      <c r="A140" s="4" t="s">
        <v>231</v>
      </c>
      <c r="B140" s="165" t="s">
        <v>232</v>
      </c>
      <c r="C140" s="165"/>
      <c r="D140" s="165"/>
      <c r="E140" s="165"/>
      <c r="F140" s="165"/>
      <c r="G140" s="165"/>
      <c r="H140" s="165"/>
      <c r="I140" s="14" t="s">
        <v>58</v>
      </c>
      <c r="J140" s="7">
        <v>17</v>
      </c>
      <c r="K140" s="6"/>
    </row>
    <row r="141" spans="1:11" x14ac:dyDescent="0.25">
      <c r="A141" s="4" t="s">
        <v>233</v>
      </c>
      <c r="B141" s="7">
        <v>20</v>
      </c>
      <c r="C141" s="7">
        <v>20</v>
      </c>
      <c r="D141" s="7">
        <v>20</v>
      </c>
      <c r="E141" s="7">
        <v>20</v>
      </c>
      <c r="F141" s="7">
        <v>20</v>
      </c>
      <c r="G141" s="7">
        <v>20</v>
      </c>
      <c r="H141" s="7">
        <v>20</v>
      </c>
      <c r="I141" s="7">
        <v>20</v>
      </c>
      <c r="J141" s="7">
        <v>20</v>
      </c>
      <c r="K141" s="6" t="s">
        <v>234</v>
      </c>
    </row>
    <row r="142" spans="1:11" x14ac:dyDescent="0.25">
      <c r="A142" s="4" t="s">
        <v>235</v>
      </c>
      <c r="B142" s="7">
        <v>6.46</v>
      </c>
      <c r="C142" s="7">
        <v>6.49</v>
      </c>
      <c r="D142" s="7">
        <v>6.56</v>
      </c>
      <c r="E142" s="7">
        <v>6.49</v>
      </c>
      <c r="F142" s="7">
        <v>6.79</v>
      </c>
      <c r="G142" s="7">
        <v>6.62</v>
      </c>
      <c r="H142" s="7">
        <v>6.88</v>
      </c>
      <c r="I142" s="7">
        <v>6.67</v>
      </c>
      <c r="J142" s="7">
        <v>6.45</v>
      </c>
      <c r="K142" s="6" t="s">
        <v>236</v>
      </c>
    </row>
    <row r="143" spans="1:11" x14ac:dyDescent="0.25">
      <c r="A143" s="4" t="s">
        <v>237</v>
      </c>
      <c r="B143" s="66">
        <v>0.21</v>
      </c>
      <c r="C143" s="66">
        <v>0.20399999999999999</v>
      </c>
      <c r="D143" s="66">
        <v>0.20200000000000001</v>
      </c>
      <c r="E143" s="66">
        <v>0.21299999999999999</v>
      </c>
      <c r="F143" s="66">
        <v>0.21299999999999999</v>
      </c>
      <c r="G143" s="66">
        <v>0.223</v>
      </c>
      <c r="H143" s="66">
        <v>0.23499999999999999</v>
      </c>
      <c r="I143" s="66">
        <v>0.22</v>
      </c>
      <c r="J143" s="66">
        <v>0.21299999999999999</v>
      </c>
      <c r="K143" s="6" t="s">
        <v>205</v>
      </c>
    </row>
    <row r="144" spans="1:11" x14ac:dyDescent="0.25">
      <c r="A144" s="4" t="s">
        <v>238</v>
      </c>
      <c r="B144" s="66">
        <v>0.24099999999999999</v>
      </c>
      <c r="C144" s="66">
        <v>0.24099999999999999</v>
      </c>
      <c r="D144" s="66">
        <v>0.23400000000000001</v>
      </c>
      <c r="E144" s="66">
        <v>0.249</v>
      </c>
      <c r="F144" s="66">
        <v>0.24299999999999999</v>
      </c>
      <c r="G144" s="66">
        <v>0.246</v>
      </c>
      <c r="H144" s="66">
        <v>0.249</v>
      </c>
      <c r="I144" s="66">
        <v>0.248</v>
      </c>
      <c r="J144" s="66">
        <v>0.24299999999999999</v>
      </c>
      <c r="K144" s="6" t="s">
        <v>236</v>
      </c>
    </row>
    <row r="145" spans="1:11" x14ac:dyDescent="0.25">
      <c r="A145" s="71" t="s">
        <v>239</v>
      </c>
      <c r="B145" s="66">
        <v>0.191</v>
      </c>
      <c r="C145" s="66">
        <v>0.20300000000000001</v>
      </c>
      <c r="D145" s="66">
        <v>0.191</v>
      </c>
      <c r="E145" s="66">
        <v>0.20499999999999999</v>
      </c>
      <c r="F145" s="72">
        <v>0.191</v>
      </c>
      <c r="G145" s="72">
        <v>0.191</v>
      </c>
      <c r="H145" s="72">
        <v>0.21099999999999999</v>
      </c>
      <c r="I145" s="72">
        <v>0.19700000000000001</v>
      </c>
      <c r="J145" s="72">
        <v>0.19</v>
      </c>
      <c r="K145" s="6" t="s">
        <v>236</v>
      </c>
    </row>
    <row r="146" spans="1:11" x14ac:dyDescent="0.25">
      <c r="A146" s="64" t="s">
        <v>240</v>
      </c>
      <c r="B146" s="62"/>
      <c r="C146" s="62"/>
      <c r="D146" s="62"/>
      <c r="E146" s="62"/>
      <c r="F146" s="62"/>
      <c r="G146" s="62"/>
      <c r="H146" s="62"/>
      <c r="I146" s="62"/>
      <c r="J146" s="62"/>
      <c r="K146" s="6" t="s">
        <v>196</v>
      </c>
    </row>
    <row r="147" spans="1:11" x14ac:dyDescent="0.25">
      <c r="A147" s="64" t="s">
        <v>241</v>
      </c>
      <c r="B147" s="73"/>
      <c r="C147" s="73"/>
      <c r="D147" s="73"/>
      <c r="E147" s="73"/>
      <c r="F147" s="73"/>
      <c r="G147" s="73"/>
      <c r="H147" s="73"/>
      <c r="I147" s="73"/>
      <c r="J147" s="73"/>
      <c r="K147" s="6" t="s">
        <v>196</v>
      </c>
    </row>
    <row r="148" spans="1:11" x14ac:dyDescent="0.25">
      <c r="A148" s="74" t="s">
        <v>242</v>
      </c>
      <c r="B148" s="75">
        <v>0.20399999999999999</v>
      </c>
      <c r="C148" s="75">
        <v>0.21299999999999999</v>
      </c>
      <c r="D148" s="75">
        <v>0.217</v>
      </c>
      <c r="E148" s="75">
        <v>0.22500000000000001</v>
      </c>
      <c r="F148" s="75">
        <v>0.20399999999999999</v>
      </c>
      <c r="G148" s="75">
        <v>0.21199999999999999</v>
      </c>
      <c r="H148" s="75">
        <v>0.22500000000000001</v>
      </c>
      <c r="I148" s="75">
        <v>0.21299999999999999</v>
      </c>
      <c r="J148" s="75">
        <v>0.22</v>
      </c>
      <c r="K148" s="6" t="s">
        <v>236</v>
      </c>
    </row>
    <row r="149" spans="1:11" x14ac:dyDescent="0.25">
      <c r="A149" s="74" t="s">
        <v>243</v>
      </c>
      <c r="B149" s="62" t="s">
        <v>232</v>
      </c>
      <c r="C149" s="62" t="s">
        <v>232</v>
      </c>
      <c r="D149" s="62" t="s">
        <v>232</v>
      </c>
      <c r="E149" s="62" t="s">
        <v>232</v>
      </c>
      <c r="F149" s="62" t="s">
        <v>232</v>
      </c>
      <c r="G149" s="62" t="s">
        <v>232</v>
      </c>
      <c r="H149" s="62" t="s">
        <v>232</v>
      </c>
      <c r="I149" s="62" t="s">
        <v>232</v>
      </c>
      <c r="J149" s="62" t="s">
        <v>232</v>
      </c>
      <c r="K149" s="6" t="s">
        <v>244</v>
      </c>
    </row>
    <row r="150" spans="1:11" x14ac:dyDescent="0.25">
      <c r="A150" s="16" t="s">
        <v>245</v>
      </c>
      <c r="B150" s="178" t="str" cm="1">
        <f t="array" ref="B150">IF(COUNTIF(B26:J26,"&lt;&gt;")&lt;=1,
   "",
   IF(SUMPRODUCT(--(B26:J26&lt;&gt;""), --(B141:J141="")) &gt; 0,
      "data is missing",
      IF(SUMPRODUCT(--(B26:J26&lt;&gt;""), --((B141:J141="nr") + (B141:J141="not reported"))) &gt; 0,
         "not reported",
         IF(COUNTIFS(B26:J26,"&lt;&gt;",B141:J141,INDEX(B141:J141,MATCH(TRUE,INDEX(B26:J26&lt;&gt;"",0),0))) = COUNTIF(B26:J26,"&lt;&gt;"),
            "no",
            "yes"))))</f>
        <v>no</v>
      </c>
      <c r="C150" s="179"/>
      <c r="D150" s="179"/>
      <c r="E150" s="179"/>
      <c r="F150" s="179"/>
      <c r="G150" s="179"/>
      <c r="H150" s="180"/>
      <c r="I150" s="14" t="s">
        <v>58</v>
      </c>
      <c r="J150" s="7"/>
      <c r="K150" s="6"/>
    </row>
    <row r="151" spans="1:11" x14ac:dyDescent="0.25">
      <c r="A151" s="2" t="s">
        <v>246</v>
      </c>
      <c r="B151" s="161" t="s">
        <v>3</v>
      </c>
      <c r="C151" s="161"/>
      <c r="D151" s="161"/>
      <c r="E151" s="161"/>
      <c r="F151" s="161"/>
      <c r="G151" s="161"/>
      <c r="H151" s="161"/>
      <c r="I151" s="161"/>
      <c r="J151" s="161"/>
      <c r="K151" s="3" t="s">
        <v>4</v>
      </c>
    </row>
    <row r="152" spans="1:11" ht="14.45" customHeight="1" x14ac:dyDescent="0.25">
      <c r="A152" s="4" t="s">
        <v>247</v>
      </c>
      <c r="B152" s="76">
        <v>2.7E-2</v>
      </c>
      <c r="C152" s="76">
        <v>7.2999999999999995E-2</v>
      </c>
      <c r="D152" s="76">
        <v>2.7E-2</v>
      </c>
      <c r="E152" s="76">
        <v>9.8000000000000004E-2</v>
      </c>
      <c r="F152" s="76">
        <v>8.0000000000000002E-3</v>
      </c>
      <c r="G152" s="76">
        <v>4.5999999999999999E-2</v>
      </c>
      <c r="H152" s="76">
        <v>2.5000000000000001E-2</v>
      </c>
      <c r="I152" s="76">
        <v>4.7E-2</v>
      </c>
      <c r="J152" s="76">
        <v>2.5000000000000001E-2</v>
      </c>
      <c r="K152" s="6" t="s">
        <v>181</v>
      </c>
    </row>
    <row r="153" spans="1:11" ht="14.45" customHeight="1" x14ac:dyDescent="0.25">
      <c r="A153" s="4" t="s">
        <v>248</v>
      </c>
      <c r="B153" s="7">
        <v>0.04</v>
      </c>
      <c r="C153" s="7">
        <v>0.03</v>
      </c>
      <c r="D153" s="7">
        <v>0.02</v>
      </c>
      <c r="E153" s="7">
        <v>0.05</v>
      </c>
      <c r="F153" s="7">
        <v>0.01</v>
      </c>
      <c r="G153" s="7">
        <v>0.04</v>
      </c>
      <c r="H153" s="7">
        <v>0.01</v>
      </c>
      <c r="I153" s="7">
        <v>0.04</v>
      </c>
      <c r="J153" s="7">
        <v>0.02</v>
      </c>
      <c r="K153" s="6" t="s">
        <v>181</v>
      </c>
    </row>
    <row r="154" spans="1:11" ht="14.45" customHeight="1" x14ac:dyDescent="0.25">
      <c r="A154" s="4" t="s">
        <v>249</v>
      </c>
      <c r="B154" s="7" t="s">
        <v>89</v>
      </c>
      <c r="C154" s="7" t="s">
        <v>89</v>
      </c>
      <c r="D154" s="7" t="s">
        <v>89</v>
      </c>
      <c r="E154" s="7" t="s">
        <v>89</v>
      </c>
      <c r="F154" s="7" t="s">
        <v>89</v>
      </c>
      <c r="G154" s="7" t="s">
        <v>89</v>
      </c>
      <c r="H154" s="7" t="s">
        <v>89</v>
      </c>
      <c r="I154" s="7" t="s">
        <v>89</v>
      </c>
      <c r="J154" s="7" t="s">
        <v>89</v>
      </c>
      <c r="K154" s="6" t="s">
        <v>250</v>
      </c>
    </row>
    <row r="155" spans="1:11" ht="14.45" customHeight="1" x14ac:dyDescent="0.25">
      <c r="A155" s="4" t="s">
        <v>251</v>
      </c>
      <c r="B155" s="165" t="s">
        <v>252</v>
      </c>
      <c r="C155" s="165"/>
      <c r="D155" s="165"/>
      <c r="E155" s="165"/>
      <c r="F155" s="165"/>
      <c r="G155" s="165"/>
      <c r="H155" s="165"/>
      <c r="I155" s="14" t="s">
        <v>58</v>
      </c>
      <c r="J155" s="77">
        <v>374</v>
      </c>
      <c r="K155" s="39"/>
    </row>
    <row r="156" spans="1:11" ht="14.45" customHeight="1" x14ac:dyDescent="0.25">
      <c r="A156" s="4" t="s">
        <v>253</v>
      </c>
      <c r="B156" s="166"/>
      <c r="C156" s="174"/>
      <c r="D156" s="174"/>
      <c r="E156" s="174"/>
      <c r="F156" s="174"/>
      <c r="G156" s="174"/>
      <c r="H156" s="167"/>
      <c r="I156" s="12" t="s">
        <v>58</v>
      </c>
      <c r="J156" s="78"/>
      <c r="K156" s="39" t="s">
        <v>90</v>
      </c>
    </row>
    <row r="157" spans="1:11" ht="14.45" customHeight="1" x14ac:dyDescent="0.25">
      <c r="A157" s="4" t="s">
        <v>254</v>
      </c>
      <c r="B157" s="165" t="s">
        <v>89</v>
      </c>
      <c r="C157" s="165"/>
      <c r="D157" s="165"/>
      <c r="E157" s="165"/>
      <c r="F157" s="165"/>
      <c r="G157" s="165"/>
      <c r="H157" s="165"/>
      <c r="I157" s="12" t="s">
        <v>58</v>
      </c>
      <c r="J157" s="39" t="s">
        <v>117</v>
      </c>
      <c r="K157" s="79"/>
    </row>
    <row r="158" spans="1:11" ht="14.45" customHeight="1" x14ac:dyDescent="0.25">
      <c r="A158" s="4" t="s">
        <v>255</v>
      </c>
      <c r="B158" s="9">
        <v>9.5</v>
      </c>
      <c r="C158" s="9">
        <v>9.3000000000000007</v>
      </c>
      <c r="D158" s="9">
        <v>9.5</v>
      </c>
      <c r="E158" s="9">
        <v>9.4</v>
      </c>
      <c r="F158" s="9">
        <v>10.6</v>
      </c>
      <c r="G158" s="9">
        <v>10.6</v>
      </c>
      <c r="H158" s="9">
        <v>10.5</v>
      </c>
      <c r="I158" s="9">
        <v>10.7</v>
      </c>
      <c r="J158" s="9">
        <v>10.8</v>
      </c>
      <c r="K158" s="6" t="s">
        <v>181</v>
      </c>
    </row>
    <row r="159" spans="1:11" ht="14.45" customHeight="1" x14ac:dyDescent="0.25">
      <c r="A159" s="4" t="s">
        <v>256</v>
      </c>
      <c r="B159" s="9" t="s">
        <v>257</v>
      </c>
      <c r="C159" s="9" t="s">
        <v>257</v>
      </c>
      <c r="D159" s="9" t="s">
        <v>257</v>
      </c>
      <c r="E159" s="9" t="s">
        <v>257</v>
      </c>
      <c r="F159" s="9" t="s">
        <v>257</v>
      </c>
      <c r="G159" s="9" t="s">
        <v>257</v>
      </c>
      <c r="H159" s="9" t="s">
        <v>257</v>
      </c>
      <c r="I159" s="9" t="s">
        <v>257</v>
      </c>
      <c r="J159" s="9" t="s">
        <v>257</v>
      </c>
      <c r="K159" s="6" t="s">
        <v>258</v>
      </c>
    </row>
    <row r="160" spans="1:11" ht="14.45" customHeight="1" x14ac:dyDescent="0.25">
      <c r="A160" s="4" t="s">
        <v>259</v>
      </c>
      <c r="B160" s="9" t="s">
        <v>257</v>
      </c>
      <c r="C160" s="9" t="s">
        <v>257</v>
      </c>
      <c r="D160" s="9" t="s">
        <v>257</v>
      </c>
      <c r="E160" s="9" t="s">
        <v>257</v>
      </c>
      <c r="F160" s="9" t="s">
        <v>257</v>
      </c>
      <c r="G160" s="9" t="s">
        <v>257</v>
      </c>
      <c r="H160" s="9" t="s">
        <v>257</v>
      </c>
      <c r="I160" s="9" t="s">
        <v>257</v>
      </c>
      <c r="J160" s="9" t="s">
        <v>257</v>
      </c>
      <c r="K160" s="6" t="s">
        <v>260</v>
      </c>
    </row>
    <row r="161" spans="1:11" ht="14.45" customHeight="1" x14ac:dyDescent="0.25">
      <c r="A161" s="4" t="s">
        <v>261</v>
      </c>
      <c r="B161" s="9" t="s">
        <v>257</v>
      </c>
      <c r="C161" s="9" t="s">
        <v>257</v>
      </c>
      <c r="D161" s="9" t="s">
        <v>257</v>
      </c>
      <c r="E161" s="9" t="s">
        <v>257</v>
      </c>
      <c r="F161" s="9" t="s">
        <v>257</v>
      </c>
      <c r="G161" s="9" t="s">
        <v>257</v>
      </c>
      <c r="H161" s="9" t="s">
        <v>257</v>
      </c>
      <c r="I161" s="9" t="s">
        <v>257</v>
      </c>
      <c r="J161" s="9" t="s">
        <v>257</v>
      </c>
      <c r="K161" s="6" t="s">
        <v>258</v>
      </c>
    </row>
    <row r="162" spans="1:11" ht="14.45" customHeight="1" x14ac:dyDescent="0.25">
      <c r="A162" s="4" t="s">
        <v>262</v>
      </c>
      <c r="B162" s="9"/>
      <c r="C162" s="9"/>
      <c r="D162" s="9"/>
      <c r="E162" s="9"/>
      <c r="F162" s="9"/>
      <c r="G162" s="9"/>
      <c r="H162" s="9"/>
      <c r="I162" s="9"/>
      <c r="J162" s="9"/>
      <c r="K162" s="6" t="s">
        <v>263</v>
      </c>
    </row>
    <row r="163" spans="1:11" ht="14.45" customHeight="1" x14ac:dyDescent="0.25">
      <c r="A163" s="4" t="s">
        <v>264</v>
      </c>
      <c r="B163" s="9"/>
      <c r="C163" s="9"/>
      <c r="D163" s="9"/>
      <c r="E163" s="9"/>
      <c r="F163" s="9"/>
      <c r="G163" s="9"/>
      <c r="H163" s="9"/>
      <c r="I163" s="9"/>
      <c r="J163" s="9"/>
      <c r="K163" s="6" t="s">
        <v>263</v>
      </c>
    </row>
    <row r="164" spans="1:11" ht="14.45" customHeight="1" x14ac:dyDescent="0.25">
      <c r="A164" s="4" t="s">
        <v>265</v>
      </c>
      <c r="B164" s="9"/>
      <c r="C164" s="9"/>
      <c r="D164" s="9"/>
      <c r="E164" s="9"/>
      <c r="F164" s="9"/>
      <c r="G164" s="9"/>
      <c r="H164" s="9"/>
      <c r="I164" s="9"/>
      <c r="J164" s="9"/>
      <c r="K164" s="6" t="s">
        <v>263</v>
      </c>
    </row>
    <row r="165" spans="1:11" ht="14.45" customHeight="1" x14ac:dyDescent="0.25">
      <c r="A165" s="4" t="s">
        <v>266</v>
      </c>
      <c r="B165" s="9"/>
      <c r="C165" s="9"/>
      <c r="D165" s="9"/>
      <c r="E165" s="9"/>
      <c r="F165" s="9"/>
      <c r="G165" s="9"/>
      <c r="H165" s="9"/>
      <c r="I165" s="9"/>
      <c r="J165" s="9"/>
      <c r="K165" s="6" t="s">
        <v>263</v>
      </c>
    </row>
    <row r="166" spans="1:11" ht="14.45" customHeight="1" x14ac:dyDescent="0.25">
      <c r="A166" s="4" t="s">
        <v>267</v>
      </c>
      <c r="B166" s="9" t="s">
        <v>89</v>
      </c>
      <c r="C166" s="9" t="s">
        <v>89</v>
      </c>
      <c r="D166" s="9" t="s">
        <v>89</v>
      </c>
      <c r="E166" s="9" t="s">
        <v>89</v>
      </c>
      <c r="F166" s="9" t="s">
        <v>89</v>
      </c>
      <c r="G166" s="9" t="s">
        <v>89</v>
      </c>
      <c r="H166" s="9" t="s">
        <v>89</v>
      </c>
      <c r="I166" s="9" t="s">
        <v>89</v>
      </c>
      <c r="J166" s="9" t="s">
        <v>89</v>
      </c>
      <c r="K166" s="6" t="s">
        <v>250</v>
      </c>
    </row>
    <row r="167" spans="1:11" ht="14.45" customHeight="1" x14ac:dyDescent="0.25">
      <c r="A167" s="4" t="s">
        <v>268</v>
      </c>
      <c r="B167" s="9" t="s">
        <v>12</v>
      </c>
      <c r="C167" s="9" t="s">
        <v>12</v>
      </c>
      <c r="D167" s="9" t="s">
        <v>12</v>
      </c>
      <c r="E167" s="9" t="s">
        <v>12</v>
      </c>
      <c r="F167" s="9" t="s">
        <v>12</v>
      </c>
      <c r="G167" s="9" t="s">
        <v>12</v>
      </c>
      <c r="H167" s="9" t="s">
        <v>12</v>
      </c>
      <c r="I167" s="9" t="s">
        <v>12</v>
      </c>
      <c r="J167" s="9" t="s">
        <v>12</v>
      </c>
      <c r="K167" s="6" t="s">
        <v>250</v>
      </c>
    </row>
    <row r="168" spans="1:11" ht="14.45" customHeight="1" x14ac:dyDescent="0.25">
      <c r="A168" s="4" t="s">
        <v>269</v>
      </c>
      <c r="B168" s="9" t="s">
        <v>12</v>
      </c>
      <c r="C168" s="9" t="s">
        <v>12</v>
      </c>
      <c r="D168" s="9" t="s">
        <v>12</v>
      </c>
      <c r="E168" s="9" t="s">
        <v>12</v>
      </c>
      <c r="F168" s="9" t="s">
        <v>12</v>
      </c>
      <c r="G168" s="9" t="s">
        <v>12</v>
      </c>
      <c r="H168" s="9" t="s">
        <v>12</v>
      </c>
      <c r="I168" s="9" t="s">
        <v>12</v>
      </c>
      <c r="J168" s="9" t="s">
        <v>12</v>
      </c>
      <c r="K168" s="6" t="s">
        <v>270</v>
      </c>
    </row>
    <row r="169" spans="1:11" x14ac:dyDescent="0.25">
      <c r="A169" s="80" t="s">
        <v>271</v>
      </c>
      <c r="B169" s="161" t="s">
        <v>3</v>
      </c>
      <c r="C169" s="161"/>
      <c r="D169" s="161"/>
      <c r="E169" s="161"/>
      <c r="F169" s="161"/>
      <c r="G169" s="161"/>
      <c r="H169" s="161"/>
      <c r="I169" s="161"/>
      <c r="J169" s="161"/>
      <c r="K169" s="3" t="s">
        <v>4</v>
      </c>
    </row>
    <row r="170" spans="1:11" ht="14.45" customHeight="1" x14ac:dyDescent="0.25">
      <c r="A170" s="64" t="s">
        <v>272</v>
      </c>
      <c r="B170" s="176">
        <v>6</v>
      </c>
      <c r="C170" s="177"/>
      <c r="D170" s="177"/>
      <c r="E170" s="177"/>
      <c r="F170" s="177"/>
      <c r="G170" s="177"/>
      <c r="H170" s="175"/>
      <c r="I170" s="81" t="s">
        <v>58</v>
      </c>
      <c r="J170" s="82">
        <v>336</v>
      </c>
      <c r="K170" s="83" t="s">
        <v>273</v>
      </c>
    </row>
    <row r="171" spans="1:11" ht="14.45" customHeight="1" x14ac:dyDescent="0.25">
      <c r="A171" s="64" t="s">
        <v>274</v>
      </c>
      <c r="B171" s="175"/>
      <c r="C171" s="171"/>
      <c r="D171" s="171"/>
      <c r="E171" s="171"/>
      <c r="F171" s="171"/>
      <c r="G171" s="171"/>
      <c r="H171" s="171"/>
      <c r="I171" s="81" t="s">
        <v>58</v>
      </c>
      <c r="J171" s="82"/>
      <c r="K171" s="84" t="s">
        <v>90</v>
      </c>
    </row>
    <row r="172" spans="1:11" ht="14.45" customHeight="1" x14ac:dyDescent="0.25">
      <c r="A172" s="64" t="s">
        <v>275</v>
      </c>
      <c r="B172" s="175"/>
      <c r="C172" s="171"/>
      <c r="D172" s="171"/>
      <c r="E172" s="171"/>
      <c r="F172" s="171"/>
      <c r="G172" s="171"/>
      <c r="H172" s="171"/>
      <c r="I172" s="81" t="s">
        <v>58</v>
      </c>
      <c r="J172" s="82"/>
      <c r="K172" s="84" t="s">
        <v>90</v>
      </c>
    </row>
    <row r="173" spans="1:11" ht="14.45" customHeight="1" x14ac:dyDescent="0.25">
      <c r="A173" s="64" t="s">
        <v>276</v>
      </c>
      <c r="B173" s="175" t="s">
        <v>69</v>
      </c>
      <c r="C173" s="171"/>
      <c r="D173" s="171"/>
      <c r="E173" s="171"/>
      <c r="F173" s="171"/>
      <c r="G173" s="171"/>
      <c r="H173" s="171"/>
      <c r="I173" s="81" t="s">
        <v>58</v>
      </c>
      <c r="J173" s="82"/>
      <c r="K173" s="84"/>
    </row>
    <row r="174" spans="1:11" ht="14.45" customHeight="1" x14ac:dyDescent="0.25">
      <c r="A174" s="64" t="s">
        <v>277</v>
      </c>
      <c r="B174" s="175"/>
      <c r="C174" s="171"/>
      <c r="D174" s="171"/>
      <c r="E174" s="171"/>
      <c r="F174" s="171"/>
      <c r="G174" s="171"/>
      <c r="H174" s="171"/>
      <c r="I174" s="81" t="s">
        <v>58</v>
      </c>
      <c r="J174" s="82"/>
      <c r="K174" s="84" t="s">
        <v>90</v>
      </c>
    </row>
    <row r="175" spans="1:11" ht="14.45" customHeight="1" x14ac:dyDescent="0.25">
      <c r="A175" s="64" t="s">
        <v>278</v>
      </c>
      <c r="B175" s="175" t="s">
        <v>69</v>
      </c>
      <c r="C175" s="171"/>
      <c r="D175" s="171"/>
      <c r="E175" s="171"/>
      <c r="F175" s="171"/>
      <c r="G175" s="171"/>
      <c r="H175" s="171"/>
      <c r="I175" s="81" t="s">
        <v>58</v>
      </c>
      <c r="J175" s="82"/>
      <c r="K175" s="84"/>
    </row>
    <row r="176" spans="1:11" ht="14.45" customHeight="1" x14ac:dyDescent="0.25">
      <c r="A176" s="64" t="s">
        <v>279</v>
      </c>
      <c r="B176" s="175">
        <v>16</v>
      </c>
      <c r="C176" s="171"/>
      <c r="D176" s="171"/>
      <c r="E176" s="171"/>
      <c r="F176" s="171"/>
      <c r="G176" s="171"/>
      <c r="H176" s="171"/>
      <c r="I176" s="81" t="s">
        <v>58</v>
      </c>
      <c r="J176" s="82"/>
      <c r="K176" s="84"/>
    </row>
    <row r="177" spans="1:11" ht="14.45" customHeight="1" x14ac:dyDescent="0.25">
      <c r="A177" s="64" t="s">
        <v>280</v>
      </c>
      <c r="B177" s="175"/>
      <c r="C177" s="171"/>
      <c r="D177" s="171"/>
      <c r="E177" s="171"/>
      <c r="F177" s="171"/>
      <c r="G177" s="171"/>
      <c r="H177" s="171"/>
      <c r="I177" s="81" t="s">
        <v>58</v>
      </c>
      <c r="J177" s="82"/>
      <c r="K177" s="84" t="s">
        <v>90</v>
      </c>
    </row>
    <row r="178" spans="1:11" ht="14.45" customHeight="1" x14ac:dyDescent="0.25">
      <c r="A178" s="64" t="s">
        <v>281</v>
      </c>
      <c r="B178" s="175">
        <v>102</v>
      </c>
      <c r="C178" s="171"/>
      <c r="D178" s="171"/>
      <c r="E178" s="171"/>
      <c r="F178" s="171"/>
      <c r="G178" s="171"/>
      <c r="H178" s="171"/>
      <c r="I178" s="81" t="s">
        <v>58</v>
      </c>
      <c r="J178" s="82">
        <v>12</v>
      </c>
      <c r="K178" s="84"/>
    </row>
    <row r="179" spans="1:11" ht="14.45" customHeight="1" x14ac:dyDescent="0.25">
      <c r="A179" s="64" t="s">
        <v>282</v>
      </c>
      <c r="B179" s="176">
        <v>42</v>
      </c>
      <c r="C179" s="177"/>
      <c r="D179" s="177"/>
      <c r="E179" s="177"/>
      <c r="F179" s="177"/>
      <c r="G179" s="177"/>
      <c r="H179" s="175"/>
      <c r="I179" s="81" t="s">
        <v>58</v>
      </c>
      <c r="J179" s="82">
        <v>12</v>
      </c>
      <c r="K179" s="84"/>
    </row>
    <row r="180" spans="1:11" ht="14.45" customHeight="1" x14ac:dyDescent="0.25">
      <c r="A180" s="64" t="s">
        <v>283</v>
      </c>
      <c r="B180" s="175"/>
      <c r="C180" s="171"/>
      <c r="D180" s="171"/>
      <c r="E180" s="171"/>
      <c r="F180" s="171"/>
      <c r="G180" s="171"/>
      <c r="H180" s="171"/>
      <c r="I180" s="81" t="s">
        <v>58</v>
      </c>
      <c r="J180" s="82"/>
      <c r="K180" s="84" t="s">
        <v>90</v>
      </c>
    </row>
    <row r="181" spans="1:11" ht="14.45" customHeight="1" x14ac:dyDescent="0.25">
      <c r="A181" s="38" t="s">
        <v>284</v>
      </c>
      <c r="B181" s="175" t="s">
        <v>69</v>
      </c>
      <c r="C181" s="171"/>
      <c r="D181" s="171"/>
      <c r="E181" s="171"/>
      <c r="F181" s="171"/>
      <c r="G181" s="171"/>
      <c r="H181" s="171"/>
      <c r="I181" s="81" t="s">
        <v>58</v>
      </c>
      <c r="J181" s="82"/>
      <c r="K181" s="84"/>
    </row>
    <row r="182" spans="1:11" ht="14.45" customHeight="1" x14ac:dyDescent="0.25">
      <c r="A182" s="38" t="s">
        <v>285</v>
      </c>
      <c r="B182" s="175"/>
      <c r="C182" s="171"/>
      <c r="D182" s="171"/>
      <c r="E182" s="171"/>
      <c r="F182" s="171"/>
      <c r="G182" s="171"/>
      <c r="H182" s="171"/>
      <c r="I182" s="81" t="s">
        <v>58</v>
      </c>
      <c r="J182" s="82"/>
      <c r="K182" s="84" t="s">
        <v>90</v>
      </c>
    </row>
    <row r="183" spans="1:11" ht="14.45" customHeight="1" x14ac:dyDescent="0.25">
      <c r="A183" s="38" t="s">
        <v>286</v>
      </c>
      <c r="B183" s="175" t="s">
        <v>69</v>
      </c>
      <c r="C183" s="171"/>
      <c r="D183" s="171"/>
      <c r="E183" s="171"/>
      <c r="F183" s="171"/>
      <c r="G183" s="171"/>
      <c r="H183" s="171"/>
      <c r="I183" s="81" t="s">
        <v>58</v>
      </c>
      <c r="J183" s="82"/>
      <c r="K183" s="84"/>
    </row>
    <row r="184" spans="1:11" ht="27.75" customHeight="1" x14ac:dyDescent="0.25">
      <c r="A184" s="20" t="s">
        <v>287</v>
      </c>
      <c r="B184" s="62">
        <v>450</v>
      </c>
      <c r="C184" s="62">
        <v>450</v>
      </c>
      <c r="D184" s="62">
        <v>462</v>
      </c>
      <c r="E184" s="62">
        <v>798</v>
      </c>
      <c r="F184" s="62">
        <v>1164</v>
      </c>
      <c r="G184" s="62">
        <v>1164</v>
      </c>
      <c r="H184" s="62">
        <v>1176</v>
      </c>
      <c r="I184" s="62">
        <v>1170</v>
      </c>
      <c r="J184" s="62">
        <v>1170</v>
      </c>
      <c r="K184" s="6" t="s">
        <v>288</v>
      </c>
    </row>
    <row r="185" spans="1:11" ht="14.45" customHeight="1" x14ac:dyDescent="0.25">
      <c r="A185" s="20" t="s">
        <v>289</v>
      </c>
      <c r="B185" s="62"/>
      <c r="C185" s="62"/>
      <c r="D185" s="62"/>
      <c r="E185" s="62"/>
      <c r="F185" s="62"/>
      <c r="G185" s="62"/>
      <c r="H185" s="62"/>
      <c r="I185" s="62"/>
      <c r="J185" s="62"/>
      <c r="K185" s="6" t="s">
        <v>196</v>
      </c>
    </row>
    <row r="186" spans="1:11" ht="14.45" customHeight="1" x14ac:dyDescent="0.25">
      <c r="A186" s="20" t="s">
        <v>290</v>
      </c>
      <c r="B186" s="62"/>
      <c r="C186" s="62"/>
      <c r="D186" s="62"/>
      <c r="E186" s="62"/>
      <c r="F186" s="62"/>
      <c r="G186" s="62"/>
      <c r="H186" s="62"/>
      <c r="I186" s="62"/>
      <c r="J186" s="62"/>
      <c r="K186" s="6" t="s">
        <v>196</v>
      </c>
    </row>
    <row r="187" spans="1:11" ht="14.45" customHeight="1" x14ac:dyDescent="0.25">
      <c r="A187" s="85" t="s">
        <v>291</v>
      </c>
      <c r="B187" s="73">
        <v>9.9154613466334168E-2</v>
      </c>
      <c r="C187" s="73">
        <v>0.10401212121212121</v>
      </c>
      <c r="D187" s="73">
        <v>0.10489558232931727</v>
      </c>
      <c r="E187" s="73">
        <v>0.10532640949554896</v>
      </c>
      <c r="F187" s="73">
        <v>0.1084263392857143</v>
      </c>
      <c r="G187" s="73">
        <v>0.10375223880597015</v>
      </c>
      <c r="H187" s="73">
        <v>0.10771511627906977</v>
      </c>
      <c r="I187" s="73">
        <v>0.10700425531914894</v>
      </c>
      <c r="J187" s="73">
        <v>0.10560932944606413</v>
      </c>
      <c r="K187" s="6" t="s">
        <v>258</v>
      </c>
    </row>
    <row r="188" spans="1:11" ht="27.75" customHeight="1" x14ac:dyDescent="0.25">
      <c r="A188" s="38" t="s">
        <v>292</v>
      </c>
      <c r="B188" s="62">
        <v>0.86599999999999999</v>
      </c>
      <c r="C188" s="62">
        <v>0.871</v>
      </c>
      <c r="D188" s="62">
        <v>0.90600000000000003</v>
      </c>
      <c r="E188" s="62">
        <v>0.89800000000000002</v>
      </c>
      <c r="F188" s="62">
        <v>0.96299999999999997</v>
      </c>
      <c r="G188" s="62">
        <v>0.96299999999999997</v>
      </c>
      <c r="H188" s="62">
        <v>0.96299999999999997</v>
      </c>
      <c r="I188" s="62">
        <v>0.96399999999999997</v>
      </c>
      <c r="J188" s="62">
        <v>0.96199999999999997</v>
      </c>
      <c r="K188" s="6" t="s">
        <v>293</v>
      </c>
    </row>
    <row r="189" spans="1:11" ht="14.45" customHeight="1" x14ac:dyDescent="0.25">
      <c r="A189" s="38" t="s">
        <v>294</v>
      </c>
      <c r="B189" s="62">
        <v>337.7</v>
      </c>
      <c r="C189" s="62">
        <v>328.25166666666667</v>
      </c>
      <c r="D189" s="62">
        <v>343.82166666666666</v>
      </c>
      <c r="E189" s="62">
        <v>603.62166666666667</v>
      </c>
      <c r="F189" s="62">
        <v>214.61166666666668</v>
      </c>
      <c r="G189" s="62">
        <v>212.50833333333333</v>
      </c>
      <c r="H189" s="62">
        <v>208.46333333333331</v>
      </c>
      <c r="I189" s="62">
        <v>214.08833333333331</v>
      </c>
      <c r="J189" s="62">
        <v>217.215</v>
      </c>
      <c r="K189" s="6" t="s">
        <v>181</v>
      </c>
    </row>
    <row r="190" spans="1:11" x14ac:dyDescent="0.25">
      <c r="A190" s="86" t="s">
        <v>295</v>
      </c>
      <c r="B190" s="161" t="s">
        <v>3</v>
      </c>
      <c r="C190" s="161"/>
      <c r="D190" s="161"/>
      <c r="E190" s="161"/>
      <c r="F190" s="161"/>
      <c r="G190" s="161"/>
      <c r="H190" s="161"/>
      <c r="I190" s="161"/>
      <c r="J190" s="161"/>
      <c r="K190" s="87" t="s">
        <v>4</v>
      </c>
    </row>
    <row r="191" spans="1:11" ht="27.75" customHeight="1" x14ac:dyDescent="0.25">
      <c r="A191" s="4" t="s">
        <v>296</v>
      </c>
      <c r="B191" s="165" t="s">
        <v>12</v>
      </c>
      <c r="C191" s="165"/>
      <c r="D191" s="165"/>
      <c r="E191" s="165"/>
      <c r="F191" s="165"/>
      <c r="G191" s="165"/>
      <c r="H191" s="165"/>
      <c r="I191" s="14" t="s">
        <v>58</v>
      </c>
      <c r="J191" s="7">
        <v>7</v>
      </c>
      <c r="K191" s="29" t="s">
        <v>119</v>
      </c>
    </row>
    <row r="192" spans="1:11" ht="14.45" customHeight="1" x14ac:dyDescent="0.25">
      <c r="A192" s="88" t="s">
        <v>297</v>
      </c>
      <c r="B192" s="172">
        <v>0.01</v>
      </c>
      <c r="C192" s="169"/>
      <c r="D192" s="169"/>
      <c r="E192" s="169"/>
      <c r="F192" s="169"/>
      <c r="G192" s="169"/>
      <c r="H192" s="173"/>
      <c r="I192" s="14" t="s">
        <v>58</v>
      </c>
      <c r="J192" s="7" t="s">
        <v>298</v>
      </c>
      <c r="K192" s="6"/>
    </row>
    <row r="193" spans="1:11" ht="14.45" customHeight="1" x14ac:dyDescent="0.25">
      <c r="A193" s="4" t="s">
        <v>299</v>
      </c>
      <c r="B193" s="14" t="s">
        <v>300</v>
      </c>
      <c r="C193" s="89">
        <v>45278</v>
      </c>
      <c r="D193" s="14" t="s">
        <v>301</v>
      </c>
      <c r="E193" s="9" t="s">
        <v>302</v>
      </c>
      <c r="F193" s="14" t="s">
        <v>303</v>
      </c>
      <c r="G193" s="166" t="s">
        <v>304</v>
      </c>
      <c r="H193" s="167"/>
      <c r="I193" s="14" t="s">
        <v>58</v>
      </c>
      <c r="J193" s="7" t="s">
        <v>298</v>
      </c>
      <c r="K193" s="6"/>
    </row>
    <row r="194" spans="1:11" ht="14.45" customHeight="1" x14ac:dyDescent="0.25">
      <c r="A194" s="4" t="s">
        <v>305</v>
      </c>
      <c r="B194" s="166" t="s">
        <v>257</v>
      </c>
      <c r="C194" s="174"/>
      <c r="D194" s="174"/>
      <c r="E194" s="174"/>
      <c r="F194" s="174"/>
      <c r="G194" s="174"/>
      <c r="H194" s="167"/>
      <c r="I194" s="14" t="s">
        <v>58</v>
      </c>
      <c r="J194" s="7" t="s">
        <v>306</v>
      </c>
      <c r="K194" s="6"/>
    </row>
    <row r="195" spans="1:11" ht="27.75" customHeight="1" x14ac:dyDescent="0.25">
      <c r="A195" s="88" t="s">
        <v>307</v>
      </c>
      <c r="B195" s="172">
        <v>0.02</v>
      </c>
      <c r="C195" s="169"/>
      <c r="D195" s="169"/>
      <c r="E195" s="169"/>
      <c r="F195" s="169"/>
      <c r="G195" s="169"/>
      <c r="H195" s="173"/>
      <c r="I195" s="14" t="s">
        <v>58</v>
      </c>
      <c r="J195" s="7">
        <v>491</v>
      </c>
      <c r="K195" s="6" t="s">
        <v>308</v>
      </c>
    </row>
    <row r="196" spans="1:11" ht="14.45" customHeight="1" x14ac:dyDescent="0.25">
      <c r="A196" s="4" t="s">
        <v>309</v>
      </c>
      <c r="B196" s="14" t="s">
        <v>300</v>
      </c>
      <c r="C196" s="89">
        <v>45288</v>
      </c>
      <c r="D196" s="14" t="s">
        <v>301</v>
      </c>
      <c r="E196" s="9" t="s">
        <v>302</v>
      </c>
      <c r="F196" s="14" t="s">
        <v>303</v>
      </c>
      <c r="G196" s="166" t="s">
        <v>304</v>
      </c>
      <c r="H196" s="167"/>
      <c r="I196" s="14" t="s">
        <v>58</v>
      </c>
      <c r="J196" s="7">
        <v>491</v>
      </c>
      <c r="K196" s="6"/>
    </row>
    <row r="197" spans="1:11" x14ac:dyDescent="0.25">
      <c r="A197" s="4" t="s">
        <v>310</v>
      </c>
      <c r="B197" s="166" t="s">
        <v>257</v>
      </c>
      <c r="C197" s="174"/>
      <c r="D197" s="174"/>
      <c r="E197" s="174"/>
      <c r="F197" s="174"/>
      <c r="G197" s="174"/>
      <c r="H197" s="167"/>
      <c r="I197" s="14" t="s">
        <v>58</v>
      </c>
      <c r="J197" s="7" t="s">
        <v>306</v>
      </c>
      <c r="K197" s="6"/>
    </row>
    <row r="198" spans="1:11" ht="14.45" customHeight="1" x14ac:dyDescent="0.25">
      <c r="A198" s="90" t="s">
        <v>311</v>
      </c>
      <c r="B198" s="172">
        <v>0.01</v>
      </c>
      <c r="C198" s="169"/>
      <c r="D198" s="169"/>
      <c r="E198" s="169"/>
      <c r="F198" s="169"/>
      <c r="G198" s="169"/>
      <c r="H198" s="173"/>
      <c r="I198" s="14" t="s">
        <v>58</v>
      </c>
      <c r="J198" s="7">
        <v>485</v>
      </c>
      <c r="K198" s="6" t="s">
        <v>312</v>
      </c>
    </row>
    <row r="199" spans="1:11" ht="15" customHeight="1" x14ac:dyDescent="0.25">
      <c r="A199" s="4" t="s">
        <v>313</v>
      </c>
      <c r="B199" s="14" t="s">
        <v>300</v>
      </c>
      <c r="C199" s="89">
        <v>45211</v>
      </c>
      <c r="D199" s="14" t="s">
        <v>301</v>
      </c>
      <c r="E199" s="9" t="s">
        <v>302</v>
      </c>
      <c r="F199" s="14" t="s">
        <v>303</v>
      </c>
      <c r="G199" s="166" t="s">
        <v>304</v>
      </c>
      <c r="H199" s="167"/>
      <c r="I199" s="14" t="s">
        <v>58</v>
      </c>
      <c r="J199" s="7">
        <v>486</v>
      </c>
      <c r="K199" s="6"/>
    </row>
    <row r="200" spans="1:11" x14ac:dyDescent="0.25">
      <c r="A200" s="4" t="s">
        <v>314</v>
      </c>
      <c r="B200" s="166" t="s">
        <v>257</v>
      </c>
      <c r="C200" s="174"/>
      <c r="D200" s="174"/>
      <c r="E200" s="174"/>
      <c r="F200" s="174"/>
      <c r="G200" s="174"/>
      <c r="H200" s="167"/>
      <c r="I200" s="14" t="s">
        <v>58</v>
      </c>
      <c r="J200" s="7" t="s">
        <v>115</v>
      </c>
      <c r="K200" s="6"/>
    </row>
    <row r="201" spans="1:11" ht="14.45" customHeight="1" x14ac:dyDescent="0.25">
      <c r="A201" s="4" t="s">
        <v>315</v>
      </c>
      <c r="B201" s="14" t="s">
        <v>300</v>
      </c>
      <c r="C201" s="89">
        <v>45506</v>
      </c>
      <c r="D201" s="14" t="s">
        <v>301</v>
      </c>
      <c r="E201" s="9" t="s">
        <v>302</v>
      </c>
      <c r="F201" s="14" t="s">
        <v>303</v>
      </c>
      <c r="G201" s="166" t="s">
        <v>304</v>
      </c>
      <c r="H201" s="167"/>
      <c r="I201" s="14" t="s">
        <v>58</v>
      </c>
      <c r="J201" s="7">
        <v>467</v>
      </c>
      <c r="K201" s="6"/>
    </row>
    <row r="202" spans="1:11" ht="14.45" customHeight="1" x14ac:dyDescent="0.25">
      <c r="A202" s="38" t="s">
        <v>316</v>
      </c>
      <c r="B202" s="64" t="s">
        <v>317</v>
      </c>
      <c r="C202" s="168"/>
      <c r="D202" s="169"/>
      <c r="E202" s="170"/>
      <c r="F202" s="91" t="s">
        <v>318</v>
      </c>
      <c r="G202" s="171"/>
      <c r="H202" s="171"/>
      <c r="I202" s="92" t="s">
        <v>58</v>
      </c>
      <c r="J202" s="73"/>
      <c r="K202" s="93"/>
    </row>
    <row r="203" spans="1:11" ht="14.45" customHeight="1" x14ac:dyDescent="0.25">
      <c r="A203" s="4" t="s">
        <v>319</v>
      </c>
      <c r="B203" s="14" t="s">
        <v>300</v>
      </c>
      <c r="C203" s="89">
        <v>45506</v>
      </c>
      <c r="D203" s="14" t="s">
        <v>301</v>
      </c>
      <c r="E203" s="9" t="s">
        <v>302</v>
      </c>
      <c r="F203" s="14" t="s">
        <v>303</v>
      </c>
      <c r="G203" s="166" t="s">
        <v>304</v>
      </c>
      <c r="H203" s="167"/>
      <c r="I203" s="14" t="s">
        <v>58</v>
      </c>
      <c r="J203" s="7">
        <v>472</v>
      </c>
      <c r="K203" s="6"/>
    </row>
    <row r="204" spans="1:11" ht="14.45" customHeight="1" x14ac:dyDescent="0.25">
      <c r="A204" s="38" t="s">
        <v>320</v>
      </c>
      <c r="B204" s="64" t="s">
        <v>317</v>
      </c>
      <c r="C204" s="168"/>
      <c r="D204" s="169"/>
      <c r="E204" s="170"/>
      <c r="F204" s="91" t="s">
        <v>318</v>
      </c>
      <c r="G204" s="171"/>
      <c r="H204" s="171"/>
      <c r="I204" s="92" t="s">
        <v>58</v>
      </c>
      <c r="J204" s="73"/>
      <c r="K204" s="93"/>
    </row>
    <row r="205" spans="1:11" ht="14.45" customHeight="1" x14ac:dyDescent="0.25">
      <c r="A205" s="4" t="s">
        <v>321</v>
      </c>
      <c r="B205" s="14" t="s">
        <v>300</v>
      </c>
      <c r="C205" s="89">
        <v>45506</v>
      </c>
      <c r="D205" s="14" t="s">
        <v>301</v>
      </c>
      <c r="E205" s="9" t="s">
        <v>302</v>
      </c>
      <c r="F205" s="14" t="s">
        <v>303</v>
      </c>
      <c r="G205" s="166" t="s">
        <v>304</v>
      </c>
      <c r="H205" s="167"/>
      <c r="I205" s="14" t="s">
        <v>58</v>
      </c>
      <c r="J205" s="7">
        <v>477</v>
      </c>
      <c r="K205" s="6" t="s">
        <v>322</v>
      </c>
    </row>
    <row r="206" spans="1:11" ht="14.45" customHeight="1" x14ac:dyDescent="0.25">
      <c r="A206" s="38" t="s">
        <v>323</v>
      </c>
      <c r="B206" s="64" t="s">
        <v>317</v>
      </c>
      <c r="C206" s="168"/>
      <c r="D206" s="169"/>
      <c r="E206" s="170"/>
      <c r="F206" s="91" t="s">
        <v>318</v>
      </c>
      <c r="G206" s="171"/>
      <c r="H206" s="171"/>
      <c r="I206" s="92" t="s">
        <v>58</v>
      </c>
      <c r="J206" s="73"/>
      <c r="K206" s="93"/>
    </row>
    <row r="207" spans="1:11" ht="14.45" customHeight="1" x14ac:dyDescent="0.25">
      <c r="A207" s="4" t="s">
        <v>324</v>
      </c>
      <c r="B207" s="14" t="s">
        <v>300</v>
      </c>
      <c r="C207" s="89"/>
      <c r="D207" s="14" t="s">
        <v>301</v>
      </c>
      <c r="E207" s="9"/>
      <c r="F207" s="14" t="s">
        <v>303</v>
      </c>
      <c r="G207" s="166" t="s">
        <v>304</v>
      </c>
      <c r="H207" s="167"/>
      <c r="I207" s="14" t="s">
        <v>58</v>
      </c>
      <c r="J207" s="7">
        <v>7</v>
      </c>
      <c r="K207" s="6" t="s">
        <v>325</v>
      </c>
    </row>
    <row r="208" spans="1:11" ht="14.45" customHeight="1" x14ac:dyDescent="0.25">
      <c r="A208" s="4" t="s">
        <v>326</v>
      </c>
      <c r="B208" s="14" t="s">
        <v>300</v>
      </c>
      <c r="C208" s="89">
        <v>45513</v>
      </c>
      <c r="D208" s="14" t="s">
        <v>301</v>
      </c>
      <c r="E208" s="9" t="s">
        <v>302</v>
      </c>
      <c r="F208" s="14" t="s">
        <v>303</v>
      </c>
      <c r="G208" s="166" t="s">
        <v>304</v>
      </c>
      <c r="H208" s="167"/>
      <c r="I208" s="14" t="s">
        <v>58</v>
      </c>
      <c r="J208" s="7">
        <v>483</v>
      </c>
      <c r="K208" s="6"/>
    </row>
    <row r="209" spans="1:11" ht="14.45" customHeight="1" x14ac:dyDescent="0.25">
      <c r="A209" s="4" t="s">
        <v>327</v>
      </c>
      <c r="B209" s="14" t="s">
        <v>300</v>
      </c>
      <c r="C209" s="89">
        <v>45212</v>
      </c>
      <c r="D209" s="14" t="s">
        <v>301</v>
      </c>
      <c r="E209" s="9" t="s">
        <v>302</v>
      </c>
      <c r="F209" s="14" t="s">
        <v>303</v>
      </c>
      <c r="G209" s="166" t="s">
        <v>304</v>
      </c>
      <c r="H209" s="167"/>
      <c r="I209" s="14" t="s">
        <v>58</v>
      </c>
      <c r="J209" s="7" t="s">
        <v>328</v>
      </c>
      <c r="K209" s="6"/>
    </row>
    <row r="210" spans="1:11" ht="14.45" customHeight="1" x14ac:dyDescent="0.25">
      <c r="A210" s="4" t="s">
        <v>329</v>
      </c>
      <c r="B210" s="14" t="s">
        <v>300</v>
      </c>
      <c r="C210" s="89">
        <v>45352</v>
      </c>
      <c r="D210" s="14" t="s">
        <v>301</v>
      </c>
      <c r="E210" s="9" t="s">
        <v>302</v>
      </c>
      <c r="F210" s="14" t="s">
        <v>303</v>
      </c>
      <c r="G210" s="166" t="s">
        <v>304</v>
      </c>
      <c r="H210" s="167"/>
      <c r="I210" s="14" t="s">
        <v>58</v>
      </c>
      <c r="J210" s="7">
        <v>468</v>
      </c>
      <c r="K210" s="6"/>
    </row>
    <row r="211" spans="1:11" x14ac:dyDescent="0.25">
      <c r="A211" s="2" t="s">
        <v>330</v>
      </c>
      <c r="B211" s="161" t="s">
        <v>3</v>
      </c>
      <c r="C211" s="161"/>
      <c r="D211" s="161"/>
      <c r="E211" s="161"/>
      <c r="F211" s="161"/>
      <c r="G211" s="161"/>
      <c r="H211" s="161"/>
      <c r="I211" s="161"/>
      <c r="J211" s="161"/>
      <c r="K211" s="3" t="s">
        <v>4</v>
      </c>
    </row>
    <row r="212" spans="1:11" x14ac:dyDescent="0.25">
      <c r="A212" s="4" t="s">
        <v>331</v>
      </c>
      <c r="B212" s="165" t="s">
        <v>332</v>
      </c>
      <c r="C212" s="165"/>
      <c r="D212" s="165"/>
      <c r="E212" s="165"/>
      <c r="F212" s="165"/>
      <c r="G212" s="165"/>
      <c r="H212" s="165"/>
      <c r="I212" s="14" t="s">
        <v>58</v>
      </c>
      <c r="J212" s="7">
        <v>414</v>
      </c>
      <c r="K212" s="6"/>
    </row>
    <row r="213" spans="1:11" x14ac:dyDescent="0.25">
      <c r="A213" s="4" t="s">
        <v>333</v>
      </c>
      <c r="B213" s="165" t="s">
        <v>332</v>
      </c>
      <c r="C213" s="165"/>
      <c r="D213" s="165"/>
      <c r="E213" s="165"/>
      <c r="F213" s="165"/>
      <c r="G213" s="165"/>
      <c r="H213" s="165"/>
      <c r="I213" s="14" t="s">
        <v>58</v>
      </c>
      <c r="J213" s="7">
        <v>413</v>
      </c>
      <c r="K213" s="6"/>
    </row>
    <row r="214" spans="1:11" x14ac:dyDescent="0.25">
      <c r="A214" s="4" t="s">
        <v>334</v>
      </c>
      <c r="B214" s="165" t="s">
        <v>332</v>
      </c>
      <c r="C214" s="165"/>
      <c r="D214" s="165"/>
      <c r="E214" s="165"/>
      <c r="F214" s="165"/>
      <c r="G214" s="165"/>
      <c r="H214" s="165"/>
      <c r="I214" s="14" t="s">
        <v>58</v>
      </c>
      <c r="J214" s="7" t="s">
        <v>335</v>
      </c>
      <c r="K214" s="6"/>
    </row>
    <row r="215" spans="1:11" x14ac:dyDescent="0.25">
      <c r="A215" s="4" t="s">
        <v>336</v>
      </c>
      <c r="B215" s="165" t="s">
        <v>332</v>
      </c>
      <c r="C215" s="165"/>
      <c r="D215" s="165"/>
      <c r="E215" s="165"/>
      <c r="F215" s="165"/>
      <c r="G215" s="165"/>
      <c r="H215" s="165"/>
      <c r="I215" s="14" t="s">
        <v>58</v>
      </c>
      <c r="J215" s="7">
        <v>434</v>
      </c>
      <c r="K215" s="6"/>
    </row>
    <row r="216" spans="1:11" x14ac:dyDescent="0.25">
      <c r="A216" s="4" t="s">
        <v>337</v>
      </c>
      <c r="B216" s="165" t="s">
        <v>332</v>
      </c>
      <c r="C216" s="165"/>
      <c r="D216" s="165"/>
      <c r="E216" s="165"/>
      <c r="F216" s="165"/>
      <c r="G216" s="165"/>
      <c r="H216" s="165"/>
      <c r="I216" s="14" t="s">
        <v>58</v>
      </c>
      <c r="J216" s="7" t="s">
        <v>338</v>
      </c>
      <c r="K216" s="6"/>
    </row>
    <row r="217" spans="1:11" x14ac:dyDescent="0.25">
      <c r="A217" s="4" t="s">
        <v>339</v>
      </c>
      <c r="B217" s="165" t="s">
        <v>332</v>
      </c>
      <c r="C217" s="165"/>
      <c r="D217" s="165"/>
      <c r="E217" s="165"/>
      <c r="F217" s="165"/>
      <c r="G217" s="165"/>
      <c r="H217" s="165"/>
      <c r="I217" s="14" t="s">
        <v>58</v>
      </c>
      <c r="J217" s="7">
        <v>405</v>
      </c>
      <c r="K217" s="6"/>
    </row>
    <row r="218" spans="1:11" x14ac:dyDescent="0.25">
      <c r="A218" s="4" t="s">
        <v>340</v>
      </c>
      <c r="B218" s="165" t="s">
        <v>332</v>
      </c>
      <c r="C218" s="165"/>
      <c r="D218" s="165"/>
      <c r="E218" s="165"/>
      <c r="F218" s="165"/>
      <c r="G218" s="165"/>
      <c r="H218" s="165"/>
      <c r="I218" s="14" t="s">
        <v>58</v>
      </c>
      <c r="J218" s="7">
        <v>434</v>
      </c>
      <c r="K218" s="6"/>
    </row>
    <row r="219" spans="1:11" x14ac:dyDescent="0.25">
      <c r="A219" s="4" t="s">
        <v>341</v>
      </c>
      <c r="B219" s="165" t="s">
        <v>332</v>
      </c>
      <c r="C219" s="165"/>
      <c r="D219" s="165"/>
      <c r="E219" s="165"/>
      <c r="F219" s="165"/>
      <c r="G219" s="165"/>
      <c r="H219" s="165"/>
      <c r="I219" s="14" t="s">
        <v>58</v>
      </c>
      <c r="J219" s="7" t="s">
        <v>342</v>
      </c>
      <c r="K219" s="6"/>
    </row>
    <row r="220" spans="1:11" x14ac:dyDescent="0.25">
      <c r="A220" s="4" t="s">
        <v>343</v>
      </c>
      <c r="B220" s="165" t="s">
        <v>332</v>
      </c>
      <c r="C220" s="165"/>
      <c r="D220" s="165"/>
      <c r="E220" s="165"/>
      <c r="F220" s="165"/>
      <c r="G220" s="165"/>
      <c r="H220" s="165"/>
      <c r="I220" s="14" t="s">
        <v>58</v>
      </c>
      <c r="J220" s="7">
        <v>434</v>
      </c>
      <c r="K220" s="6"/>
    </row>
    <row r="221" spans="1:11" x14ac:dyDescent="0.25">
      <c r="A221" s="4" t="s">
        <v>344</v>
      </c>
      <c r="B221" s="165" t="s">
        <v>332</v>
      </c>
      <c r="C221" s="165"/>
      <c r="D221" s="165"/>
      <c r="E221" s="165"/>
      <c r="F221" s="165"/>
      <c r="G221" s="165"/>
      <c r="H221" s="165"/>
      <c r="I221" s="14" t="s">
        <v>58</v>
      </c>
      <c r="J221" s="7">
        <v>435</v>
      </c>
      <c r="K221" s="6"/>
    </row>
    <row r="222" spans="1:11" x14ac:dyDescent="0.25">
      <c r="A222" s="4" t="s">
        <v>345</v>
      </c>
      <c r="B222" s="165" t="s">
        <v>332</v>
      </c>
      <c r="C222" s="165"/>
      <c r="D222" s="165"/>
      <c r="E222" s="165"/>
      <c r="F222" s="165"/>
      <c r="G222" s="165"/>
      <c r="H222" s="165"/>
      <c r="I222" s="14" t="s">
        <v>58</v>
      </c>
      <c r="J222" s="7" t="s">
        <v>346</v>
      </c>
      <c r="K222" s="6"/>
    </row>
    <row r="223" spans="1:11" x14ac:dyDescent="0.25">
      <c r="A223" s="4" t="s">
        <v>347</v>
      </c>
      <c r="B223" s="165" t="s">
        <v>332</v>
      </c>
      <c r="C223" s="165"/>
      <c r="D223" s="165"/>
      <c r="E223" s="165"/>
      <c r="F223" s="165"/>
      <c r="G223" s="165"/>
      <c r="H223" s="165"/>
      <c r="I223" s="14" t="s">
        <v>58</v>
      </c>
      <c r="J223" s="7">
        <v>407</v>
      </c>
      <c r="K223" s="6"/>
    </row>
    <row r="224" spans="1:11" x14ac:dyDescent="0.25">
      <c r="A224" s="4" t="s">
        <v>348</v>
      </c>
      <c r="B224" s="165" t="s">
        <v>332</v>
      </c>
      <c r="C224" s="165"/>
      <c r="D224" s="165"/>
      <c r="E224" s="165"/>
      <c r="F224" s="165"/>
      <c r="G224" s="165"/>
      <c r="H224" s="165"/>
      <c r="I224" s="14" t="s">
        <v>58</v>
      </c>
      <c r="J224" s="7" t="s">
        <v>349</v>
      </c>
      <c r="K224" s="6"/>
    </row>
    <row r="225" spans="1:11" x14ac:dyDescent="0.25">
      <c r="A225" s="4" t="s">
        <v>350</v>
      </c>
      <c r="B225" s="165" t="s">
        <v>332</v>
      </c>
      <c r="C225" s="165"/>
      <c r="D225" s="165"/>
      <c r="E225" s="165"/>
      <c r="F225" s="165"/>
      <c r="G225" s="165"/>
      <c r="H225" s="165"/>
      <c r="I225" s="14" t="s">
        <v>58</v>
      </c>
      <c r="J225" s="7" t="s">
        <v>351</v>
      </c>
      <c r="K225" s="6"/>
    </row>
    <row r="226" spans="1:11" x14ac:dyDescent="0.25">
      <c r="A226" s="4" t="s">
        <v>352</v>
      </c>
      <c r="B226" s="165" t="s">
        <v>332</v>
      </c>
      <c r="C226" s="165"/>
      <c r="D226" s="165"/>
      <c r="E226" s="165"/>
      <c r="F226" s="165"/>
      <c r="G226" s="165"/>
      <c r="H226" s="165"/>
      <c r="I226" s="14" t="s">
        <v>58</v>
      </c>
      <c r="J226" s="7">
        <v>437</v>
      </c>
      <c r="K226" s="6"/>
    </row>
    <row r="227" spans="1:11" x14ac:dyDescent="0.25">
      <c r="A227" s="4" t="s">
        <v>353</v>
      </c>
      <c r="B227" s="165" t="s">
        <v>332</v>
      </c>
      <c r="C227" s="165"/>
      <c r="D227" s="165"/>
      <c r="E227" s="165"/>
      <c r="F227" s="165"/>
      <c r="G227" s="165"/>
      <c r="H227" s="165"/>
      <c r="I227" s="14" t="s">
        <v>58</v>
      </c>
      <c r="J227" s="7">
        <v>437</v>
      </c>
      <c r="K227" s="6"/>
    </row>
    <row r="228" spans="1:11" x14ac:dyDescent="0.25">
      <c r="A228" s="2" t="s">
        <v>354</v>
      </c>
      <c r="B228" s="161" t="s">
        <v>3</v>
      </c>
      <c r="C228" s="161"/>
      <c r="D228" s="161"/>
      <c r="E228" s="161"/>
      <c r="F228" s="161"/>
      <c r="G228" s="161"/>
      <c r="H228" s="161"/>
      <c r="I228" s="161"/>
      <c r="J228" s="161"/>
      <c r="K228" s="3" t="s">
        <v>4</v>
      </c>
    </row>
    <row r="229" spans="1:11" x14ac:dyDescent="0.25">
      <c r="A229" s="4" t="s">
        <v>355</v>
      </c>
      <c r="B229" s="162" t="s">
        <v>12</v>
      </c>
      <c r="C229" s="162"/>
      <c r="D229" s="162"/>
      <c r="E229" s="162"/>
      <c r="F229" s="162"/>
      <c r="G229" s="162"/>
      <c r="H229" s="162"/>
      <c r="I229" s="162"/>
      <c r="J229" s="162"/>
      <c r="K229" s="6"/>
    </row>
    <row r="230" spans="1:11" x14ac:dyDescent="0.25">
      <c r="A230" s="20" t="s">
        <v>356</v>
      </c>
      <c r="B230" s="21">
        <v>45257</v>
      </c>
      <c r="C230" s="21"/>
      <c r="D230" s="21"/>
      <c r="E230" s="21"/>
      <c r="F230" s="21"/>
      <c r="G230" s="21"/>
      <c r="H230" s="21"/>
      <c r="I230" s="21"/>
      <c r="J230" s="21"/>
      <c r="K230" s="94" t="s">
        <v>357</v>
      </c>
    </row>
    <row r="231" spans="1:11" x14ac:dyDescent="0.25">
      <c r="A231" s="4" t="s">
        <v>358</v>
      </c>
      <c r="B231" s="163" t="s">
        <v>89</v>
      </c>
      <c r="C231" s="163"/>
      <c r="D231" s="163"/>
      <c r="E231" s="163"/>
      <c r="F231" s="163"/>
      <c r="G231" s="163"/>
      <c r="H231" s="163"/>
      <c r="I231" s="163"/>
      <c r="J231" s="163"/>
      <c r="K231" s="6"/>
    </row>
    <row r="232" spans="1:11" x14ac:dyDescent="0.25">
      <c r="A232" s="16" t="s">
        <v>359</v>
      </c>
      <c r="B232" s="164" t="str" cm="1">
        <f t="array" ref="B232">_xlfn.IFS(B29="", "Report date is missing.",
     COUNTIF(B26:J26,"&lt;&gt;")=0, "",
     SUMPRODUCT(--(B26:J26&lt;&gt;""),--(B27:J27&lt;&gt;"Not valid"),--(B28:J28&lt;&gt;"")) &lt; COUNTIFS(B26:J26,"&lt;&gt;",B27:J27,"&lt;&gt;Not valid"), "Run dates are missing.",
     INT(B29) &lt; INT(_xlfn.MAXIFS(B28:J28, B26:J26, "&lt;&gt;",B27:J27,"&lt;&gt;Not valid")), "Invalid dates.",
     INT(B29) - INT(_xlfn.MAXIFS(B28:J28, B26:J26, "&lt;&gt;",B27:J27,"&lt;&gt;Not valid")) &gt; 60, "no",
     1,"yes")</f>
        <v>yes</v>
      </c>
      <c r="C232" s="164"/>
      <c r="D232" s="164"/>
      <c r="E232" s="164"/>
      <c r="F232" s="164"/>
      <c r="G232" s="164"/>
      <c r="H232" s="164"/>
      <c r="I232" s="164"/>
      <c r="J232" s="164"/>
      <c r="K232" s="6"/>
    </row>
    <row r="233" spans="1:11" x14ac:dyDescent="0.25">
      <c r="A233" s="16" t="s">
        <v>360</v>
      </c>
      <c r="B233" s="164" cm="1">
        <f t="array" ref="B233">_xlfn.IFS(B25="", "Date lab received the unit is missing.",
     COUNTIF(B26:J26,"&lt;&gt;")=0, "",
     SUMPRODUCT(--(B26:J26&lt;&gt;""),--(B27:J27&lt;&gt;"Not valid"),--(B28:J28&lt;&gt;"")) &lt; COUNTIFS(B26:J26,"&lt;&gt;",B27:J27,"&lt;&gt;Not valid"), "Run dates are missing.",
     INT(B25) &gt; INT(_xlfn.MINIFS(B28:J28, B26:J26, "&lt;&gt;",B27:J27,"&lt;&gt;Not valid")), "Invalid dates.",
     1, INT(_xlfn.MINIFS(B28:J28, B26:J26, "&lt;&gt;",B27:J27,"&lt;&gt;Not valid")) - INT(B25))</f>
        <v>10</v>
      </c>
      <c r="C233" s="164"/>
      <c r="D233" s="164"/>
      <c r="E233" s="164"/>
      <c r="F233" s="164"/>
      <c r="G233" s="164"/>
      <c r="H233" s="164"/>
      <c r="I233" s="164"/>
      <c r="J233" s="164"/>
      <c r="K233" s="6"/>
    </row>
  </sheetData>
  <sheetProtection algorithmName="SHA-512" hashValue="TULb3EBCKbMde4efRKUMGuepUkdZz9wqSeAWVW944glF8WNcmEfj+qVf6GeAz8wXyyWah8NJ7QWyw518N9MfLw==" saltValue="S9XSfmjilPKNhbWjajxBBg==" spinCount="100000" sheet="1" objects="1" scenarios="1"/>
  <mergeCells count="255">
    <mergeCell ref="A1:K1"/>
    <mergeCell ref="A2:K2"/>
    <mergeCell ref="B3:J3"/>
    <mergeCell ref="B4:J4"/>
    <mergeCell ref="B5:J5"/>
    <mergeCell ref="B6:J6"/>
    <mergeCell ref="B10:E10"/>
    <mergeCell ref="F10:G10"/>
    <mergeCell ref="H10:J10"/>
    <mergeCell ref="B11:J11"/>
    <mergeCell ref="B12:E12"/>
    <mergeCell ref="F12:G12"/>
    <mergeCell ref="H12:J12"/>
    <mergeCell ref="B7:J7"/>
    <mergeCell ref="B8:E8"/>
    <mergeCell ref="F8:G8"/>
    <mergeCell ref="H8:J8"/>
    <mergeCell ref="B9:C9"/>
    <mergeCell ref="F9:G9"/>
    <mergeCell ref="H9:J9"/>
    <mergeCell ref="B15:J15"/>
    <mergeCell ref="B16:J16"/>
    <mergeCell ref="B17:J17"/>
    <mergeCell ref="B18:D18"/>
    <mergeCell ref="F18:J18"/>
    <mergeCell ref="B19:J19"/>
    <mergeCell ref="B13:E13"/>
    <mergeCell ref="F13:G13"/>
    <mergeCell ref="H13:J13"/>
    <mergeCell ref="B14:C14"/>
    <mergeCell ref="E14:F14"/>
    <mergeCell ref="H14:I14"/>
    <mergeCell ref="B24:F24"/>
    <mergeCell ref="H24:J24"/>
    <mergeCell ref="B25:H25"/>
    <mergeCell ref="B29:C29"/>
    <mergeCell ref="D29:E29"/>
    <mergeCell ref="B30:J30"/>
    <mergeCell ref="B20:J20"/>
    <mergeCell ref="B21:J21"/>
    <mergeCell ref="B22:F22"/>
    <mergeCell ref="H22:J22"/>
    <mergeCell ref="B23:C23"/>
    <mergeCell ref="D23:E23"/>
    <mergeCell ref="H23:J23"/>
    <mergeCell ref="B36:E36"/>
    <mergeCell ref="G36:J36"/>
    <mergeCell ref="B37:E37"/>
    <mergeCell ref="G37:J37"/>
    <mergeCell ref="B38:E38"/>
    <mergeCell ref="G38:J38"/>
    <mergeCell ref="B31:J31"/>
    <mergeCell ref="A32:K32"/>
    <mergeCell ref="B33:J33"/>
    <mergeCell ref="B34:E34"/>
    <mergeCell ref="G34:J34"/>
    <mergeCell ref="B35:E35"/>
    <mergeCell ref="G35:J35"/>
    <mergeCell ref="B42:E42"/>
    <mergeCell ref="G42:J42"/>
    <mergeCell ref="B43:E43"/>
    <mergeCell ref="G43:J43"/>
    <mergeCell ref="B44:E44"/>
    <mergeCell ref="G44:J44"/>
    <mergeCell ref="B39:E39"/>
    <mergeCell ref="G39:J39"/>
    <mergeCell ref="B40:E40"/>
    <mergeCell ref="G40:J40"/>
    <mergeCell ref="B41:E41"/>
    <mergeCell ref="G41:J41"/>
    <mergeCell ref="B48:E48"/>
    <mergeCell ref="G48:J48"/>
    <mergeCell ref="B49:E49"/>
    <mergeCell ref="G49:J49"/>
    <mergeCell ref="B50:J50"/>
    <mergeCell ref="B51:E51"/>
    <mergeCell ref="G51:J51"/>
    <mergeCell ref="B45:E45"/>
    <mergeCell ref="G45:J45"/>
    <mergeCell ref="B46:E46"/>
    <mergeCell ref="G46:J46"/>
    <mergeCell ref="B47:E47"/>
    <mergeCell ref="G47:J47"/>
    <mergeCell ref="B55:E55"/>
    <mergeCell ref="G55:J55"/>
    <mergeCell ref="B56:E56"/>
    <mergeCell ref="G56:J56"/>
    <mergeCell ref="B57:E57"/>
    <mergeCell ref="G57:J57"/>
    <mergeCell ref="B52:E52"/>
    <mergeCell ref="G52:J52"/>
    <mergeCell ref="B53:E53"/>
    <mergeCell ref="G53:J53"/>
    <mergeCell ref="B54:E54"/>
    <mergeCell ref="G54:J54"/>
    <mergeCell ref="B61:E61"/>
    <mergeCell ref="G61:J61"/>
    <mergeCell ref="B62:E62"/>
    <mergeCell ref="G62:J62"/>
    <mergeCell ref="B63:E63"/>
    <mergeCell ref="G63:J63"/>
    <mergeCell ref="B58:E58"/>
    <mergeCell ref="G58:J58"/>
    <mergeCell ref="B59:E59"/>
    <mergeCell ref="G59:J59"/>
    <mergeCell ref="B60:E60"/>
    <mergeCell ref="G60:J60"/>
    <mergeCell ref="B67:E67"/>
    <mergeCell ref="G67:J67"/>
    <mergeCell ref="B68:E68"/>
    <mergeCell ref="G68:J68"/>
    <mergeCell ref="B69:E69"/>
    <mergeCell ref="G69:J69"/>
    <mergeCell ref="B64:E64"/>
    <mergeCell ref="G64:J64"/>
    <mergeCell ref="B65:E65"/>
    <mergeCell ref="G65:J65"/>
    <mergeCell ref="B66:E66"/>
    <mergeCell ref="G66:J66"/>
    <mergeCell ref="B73:E73"/>
    <mergeCell ref="G73:J73"/>
    <mergeCell ref="A74:K74"/>
    <mergeCell ref="B75:J75"/>
    <mergeCell ref="B76:C76"/>
    <mergeCell ref="E76:F76"/>
    <mergeCell ref="H76:I76"/>
    <mergeCell ref="B70:E70"/>
    <mergeCell ref="G70:J70"/>
    <mergeCell ref="B71:E71"/>
    <mergeCell ref="G71:J71"/>
    <mergeCell ref="B72:E72"/>
    <mergeCell ref="G72:J72"/>
    <mergeCell ref="B81:E81"/>
    <mergeCell ref="G81:J81"/>
    <mergeCell ref="B82:J82"/>
    <mergeCell ref="B83:E83"/>
    <mergeCell ref="G83:J83"/>
    <mergeCell ref="B84:E84"/>
    <mergeCell ref="G84:J84"/>
    <mergeCell ref="H77:I77"/>
    <mergeCell ref="B78:J78"/>
    <mergeCell ref="B79:E79"/>
    <mergeCell ref="G79:J79"/>
    <mergeCell ref="B80:E80"/>
    <mergeCell ref="G80:J80"/>
    <mergeCell ref="B89:E89"/>
    <mergeCell ref="G89:J89"/>
    <mergeCell ref="B90:J90"/>
    <mergeCell ref="B91:E91"/>
    <mergeCell ref="G91:J91"/>
    <mergeCell ref="B92:E92"/>
    <mergeCell ref="G92:J92"/>
    <mergeCell ref="B85:E85"/>
    <mergeCell ref="G85:J85"/>
    <mergeCell ref="B86:J86"/>
    <mergeCell ref="B87:E87"/>
    <mergeCell ref="G87:J87"/>
    <mergeCell ref="B88:E88"/>
    <mergeCell ref="G88:J88"/>
    <mergeCell ref="B97:H97"/>
    <mergeCell ref="B98:H98"/>
    <mergeCell ref="B99:H99"/>
    <mergeCell ref="B100:H100"/>
    <mergeCell ref="B101:H101"/>
    <mergeCell ref="I108:J108"/>
    <mergeCell ref="B93:E93"/>
    <mergeCell ref="G93:J93"/>
    <mergeCell ref="G94:H94"/>
    <mergeCell ref="B95:E95"/>
    <mergeCell ref="G95:J95"/>
    <mergeCell ref="B96:J96"/>
    <mergeCell ref="B129:J129"/>
    <mergeCell ref="B131:E131"/>
    <mergeCell ref="G131:J131"/>
    <mergeCell ref="B132:E132"/>
    <mergeCell ref="G132:J132"/>
    <mergeCell ref="B133:E133"/>
    <mergeCell ref="G133:J133"/>
    <mergeCell ref="B109:C109"/>
    <mergeCell ref="D109:H109"/>
    <mergeCell ref="I109:J109"/>
    <mergeCell ref="B110:J110"/>
    <mergeCell ref="B116:H116"/>
    <mergeCell ref="B117:J117"/>
    <mergeCell ref="B151:J151"/>
    <mergeCell ref="B155:H155"/>
    <mergeCell ref="B156:H156"/>
    <mergeCell ref="B157:H157"/>
    <mergeCell ref="B169:J169"/>
    <mergeCell ref="B170:H170"/>
    <mergeCell ref="B134:J134"/>
    <mergeCell ref="B137:H137"/>
    <mergeCell ref="B138:H138"/>
    <mergeCell ref="B139:J139"/>
    <mergeCell ref="B140:H140"/>
    <mergeCell ref="B150:H150"/>
    <mergeCell ref="B177:H177"/>
    <mergeCell ref="B178:H178"/>
    <mergeCell ref="B179:H179"/>
    <mergeCell ref="B180:H180"/>
    <mergeCell ref="B181:H181"/>
    <mergeCell ref="B182:H182"/>
    <mergeCell ref="B171:H171"/>
    <mergeCell ref="B172:H172"/>
    <mergeCell ref="B173:H173"/>
    <mergeCell ref="B174:H174"/>
    <mergeCell ref="B175:H175"/>
    <mergeCell ref="B176:H176"/>
    <mergeCell ref="B195:H195"/>
    <mergeCell ref="G196:H196"/>
    <mergeCell ref="B197:H197"/>
    <mergeCell ref="B198:H198"/>
    <mergeCell ref="G199:H199"/>
    <mergeCell ref="B200:H200"/>
    <mergeCell ref="B183:H183"/>
    <mergeCell ref="B190:J190"/>
    <mergeCell ref="B191:H191"/>
    <mergeCell ref="B192:H192"/>
    <mergeCell ref="G193:H193"/>
    <mergeCell ref="B194:H194"/>
    <mergeCell ref="G205:H205"/>
    <mergeCell ref="C206:E206"/>
    <mergeCell ref="G206:H206"/>
    <mergeCell ref="G207:H207"/>
    <mergeCell ref="G208:H208"/>
    <mergeCell ref="G209:H209"/>
    <mergeCell ref="G201:H201"/>
    <mergeCell ref="C202:E202"/>
    <mergeCell ref="G202:H202"/>
    <mergeCell ref="G203:H203"/>
    <mergeCell ref="C204:E204"/>
    <mergeCell ref="G204:H204"/>
    <mergeCell ref="B216:H216"/>
    <mergeCell ref="B217:H217"/>
    <mergeCell ref="B218:H218"/>
    <mergeCell ref="B219:H219"/>
    <mergeCell ref="B220:H220"/>
    <mergeCell ref="B221:H221"/>
    <mergeCell ref="G210:H210"/>
    <mergeCell ref="B211:J211"/>
    <mergeCell ref="B212:H212"/>
    <mergeCell ref="B213:H213"/>
    <mergeCell ref="B214:H214"/>
    <mergeCell ref="B215:H215"/>
    <mergeCell ref="B228:J228"/>
    <mergeCell ref="B229:J229"/>
    <mergeCell ref="B231:J231"/>
    <mergeCell ref="B232:J232"/>
    <mergeCell ref="B233:J233"/>
    <mergeCell ref="B222:H222"/>
    <mergeCell ref="B223:H223"/>
    <mergeCell ref="B224:H224"/>
    <mergeCell ref="B225:H225"/>
    <mergeCell ref="B226:H226"/>
    <mergeCell ref="B227:H227"/>
  </mergeCells>
  <hyperlinks>
    <hyperlink ref="A6" r:id="rId1" display="Models listed on EPA database" xr:uid="{BEAB741E-BD1F-49CC-B4CD-9A8C74E1B3B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B3829-CE61-4880-86EF-8B1A40252482}">
  <sheetPr codeName="Sheet2"/>
  <dimension ref="A1:L244"/>
  <sheetViews>
    <sheetView tabSelected="1" workbookViewId="0">
      <selection activeCell="Q7" sqref="Q7"/>
    </sheetView>
  </sheetViews>
  <sheetFormatPr defaultRowHeight="15" x14ac:dyDescent="0.25"/>
  <cols>
    <col min="1" max="1" width="50.140625" bestFit="1" customWidth="1"/>
    <col min="11" max="11" width="43.28515625" customWidth="1"/>
  </cols>
  <sheetData>
    <row r="1" spans="1:12" s="1" customFormat="1" x14ac:dyDescent="0.25">
      <c r="A1" s="252" t="s">
        <v>0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160"/>
    </row>
    <row r="2" spans="1:12" s="1" customFormat="1" ht="15.75" x14ac:dyDescent="0.25">
      <c r="A2" s="253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160"/>
    </row>
    <row r="3" spans="1:12" s="1" customFormat="1" x14ac:dyDescent="0.25">
      <c r="A3" s="2" t="s">
        <v>2</v>
      </c>
      <c r="B3" s="257" t="s">
        <v>3</v>
      </c>
      <c r="C3" s="258"/>
      <c r="D3" s="258"/>
      <c r="E3" s="258"/>
      <c r="F3" s="258"/>
      <c r="G3" s="258"/>
      <c r="H3" s="258"/>
      <c r="I3" s="258"/>
      <c r="J3" s="259"/>
      <c r="K3" s="3" t="s">
        <v>4</v>
      </c>
    </row>
    <row r="4" spans="1:12" s="1" customFormat="1" x14ac:dyDescent="0.25">
      <c r="A4" s="4" t="s">
        <v>5</v>
      </c>
      <c r="B4" s="269" t="s">
        <v>361</v>
      </c>
      <c r="C4" s="270"/>
      <c r="D4" s="270"/>
      <c r="E4" s="270"/>
      <c r="F4" s="270"/>
      <c r="G4" s="270"/>
      <c r="H4" s="270"/>
      <c r="I4" s="270"/>
      <c r="J4" s="271"/>
      <c r="K4" s="6"/>
    </row>
    <row r="5" spans="1:12" s="1" customFormat="1" ht="14.45" customHeight="1" x14ac:dyDescent="0.25">
      <c r="A5" s="4" t="s">
        <v>7</v>
      </c>
      <c r="B5" s="295" t="s">
        <v>362</v>
      </c>
      <c r="C5" s="296"/>
      <c r="D5" s="296"/>
      <c r="E5" s="296"/>
      <c r="F5" s="296"/>
      <c r="G5" s="296"/>
      <c r="H5" s="296"/>
      <c r="I5" s="296"/>
      <c r="J5" s="297"/>
      <c r="K5" s="5"/>
    </row>
    <row r="6" spans="1:12" s="1" customFormat="1" ht="14.45" customHeight="1" x14ac:dyDescent="0.25">
      <c r="A6" s="8" t="s">
        <v>9</v>
      </c>
      <c r="B6" s="269" t="s">
        <v>363</v>
      </c>
      <c r="C6" s="270"/>
      <c r="D6" s="270"/>
      <c r="E6" s="270"/>
      <c r="F6" s="270"/>
      <c r="G6" s="270"/>
      <c r="H6" s="270"/>
      <c r="I6" s="270"/>
      <c r="J6" s="271"/>
      <c r="K6" s="5"/>
    </row>
    <row r="7" spans="1:12" s="1" customFormat="1" ht="14.45" customHeight="1" x14ac:dyDescent="0.25">
      <c r="A7" s="10" t="s">
        <v>11</v>
      </c>
      <c r="B7" s="272" t="s">
        <v>12</v>
      </c>
      <c r="C7" s="281"/>
      <c r="D7" s="281"/>
      <c r="E7" s="281"/>
      <c r="F7" s="281"/>
      <c r="G7" s="281"/>
      <c r="H7" s="281"/>
      <c r="I7" s="281"/>
      <c r="J7" s="273"/>
      <c r="K7" s="5"/>
    </row>
    <row r="8" spans="1:12" s="1" customFormat="1" ht="14.45" customHeight="1" x14ac:dyDescent="0.25">
      <c r="A8" s="4" t="s">
        <v>13</v>
      </c>
      <c r="B8" s="269" t="s">
        <v>14</v>
      </c>
      <c r="C8" s="270"/>
      <c r="D8" s="270"/>
      <c r="E8" s="271"/>
      <c r="F8" s="237" t="s">
        <v>15</v>
      </c>
      <c r="G8" s="238"/>
      <c r="H8" s="272" t="s">
        <v>364</v>
      </c>
      <c r="I8" s="281"/>
      <c r="J8" s="273"/>
      <c r="K8" s="6"/>
    </row>
    <row r="9" spans="1:12" s="1" customFormat="1" x14ac:dyDescent="0.25">
      <c r="A9" s="4" t="s">
        <v>17</v>
      </c>
      <c r="B9" s="272" t="s">
        <v>365</v>
      </c>
      <c r="C9" s="273"/>
      <c r="D9" s="14" t="s">
        <v>18</v>
      </c>
      <c r="E9" s="98">
        <v>45939</v>
      </c>
      <c r="F9" s="237" t="s">
        <v>19</v>
      </c>
      <c r="G9" s="238"/>
      <c r="H9" s="272"/>
      <c r="I9" s="281"/>
      <c r="J9" s="273"/>
      <c r="K9" s="6"/>
    </row>
    <row r="10" spans="1:12" s="1" customFormat="1" ht="14.45" customHeight="1" x14ac:dyDescent="0.25">
      <c r="A10" s="4" t="s">
        <v>20</v>
      </c>
      <c r="B10" s="384" t="s">
        <v>366</v>
      </c>
      <c r="C10" s="379"/>
      <c r="D10" s="379"/>
      <c r="E10" s="380"/>
      <c r="F10" s="385" t="s">
        <v>22</v>
      </c>
      <c r="G10" s="386"/>
      <c r="H10" s="381"/>
      <c r="I10" s="366"/>
      <c r="J10" s="367"/>
      <c r="K10" s="6"/>
    </row>
    <row r="11" spans="1:12" s="1" customFormat="1" ht="14.45" customHeight="1" x14ac:dyDescent="0.25">
      <c r="A11" s="4" t="s">
        <v>23</v>
      </c>
      <c r="B11" s="272" t="s">
        <v>24</v>
      </c>
      <c r="C11" s="281"/>
      <c r="D11" s="281"/>
      <c r="E11" s="281"/>
      <c r="F11" s="281"/>
      <c r="G11" s="281"/>
      <c r="H11" s="281"/>
      <c r="I11" s="281"/>
      <c r="J11" s="273"/>
      <c r="K11" s="6"/>
    </row>
    <row r="12" spans="1:12" s="1" customFormat="1" ht="14.45" customHeight="1" x14ac:dyDescent="0.25">
      <c r="A12" s="4" t="s">
        <v>25</v>
      </c>
      <c r="B12" s="272" t="s">
        <v>26</v>
      </c>
      <c r="C12" s="281"/>
      <c r="D12" s="281"/>
      <c r="E12" s="273"/>
      <c r="F12" s="237" t="s">
        <v>27</v>
      </c>
      <c r="G12" s="238"/>
      <c r="H12" s="381"/>
      <c r="I12" s="382"/>
      <c r="J12" s="383"/>
      <c r="K12" s="6"/>
    </row>
    <row r="13" spans="1:12" s="1" customFormat="1" ht="14.45" customHeight="1" x14ac:dyDescent="0.25">
      <c r="A13" s="4" t="s">
        <v>28</v>
      </c>
      <c r="B13" s="272" t="s">
        <v>29</v>
      </c>
      <c r="C13" s="281"/>
      <c r="D13" s="281"/>
      <c r="E13" s="273"/>
      <c r="F13" s="237" t="s">
        <v>30</v>
      </c>
      <c r="G13" s="238"/>
      <c r="H13" s="381">
        <v>46008</v>
      </c>
      <c r="I13" s="382"/>
      <c r="J13" s="383"/>
      <c r="K13" s="6"/>
    </row>
    <row r="14" spans="1:12" s="1" customFormat="1" ht="14.45" customHeight="1" x14ac:dyDescent="0.25">
      <c r="A14" s="16" t="s">
        <v>31</v>
      </c>
      <c r="B14" s="242" t="s">
        <v>32</v>
      </c>
      <c r="C14" s="243"/>
      <c r="D14" s="99">
        <f>IF(B100="","",B100)</f>
        <v>1.8</v>
      </c>
      <c r="E14" s="242" t="s">
        <v>33</v>
      </c>
      <c r="F14" s="243"/>
      <c r="G14" s="99" cm="1">
        <f t="array" ref="G14">IF(COUNTIF($B$26:$J$26,"&lt;&gt;")=0,"",IF(SUMPRODUCT(($B$26:$J$26&lt;&gt;"")*($B$135:$J$135=""))=0, MAX(_xlfn._xlws.FILTER($B$135:$H$135, ($B$26:$H$26&lt;&gt;"")*($B$135:$H$135&lt;&gt;""))), ""))</f>
        <v>3.02</v>
      </c>
      <c r="H14" s="244" t="s">
        <v>34</v>
      </c>
      <c r="I14" s="245"/>
      <c r="J14" s="99">
        <f>IF(G76&lt;&gt;"",G76,"")</f>
        <v>0.52224000000000004</v>
      </c>
      <c r="K14" s="6"/>
    </row>
    <row r="15" spans="1:12" s="1" customFormat="1" ht="14.45" customHeight="1" x14ac:dyDescent="0.25">
      <c r="A15" s="2" t="s">
        <v>35</v>
      </c>
      <c r="B15" s="257" t="s">
        <v>3</v>
      </c>
      <c r="C15" s="258"/>
      <c r="D15" s="258"/>
      <c r="E15" s="258"/>
      <c r="F15" s="258"/>
      <c r="G15" s="258"/>
      <c r="H15" s="258"/>
      <c r="I15" s="258"/>
      <c r="J15" s="259"/>
      <c r="K15" s="3" t="s">
        <v>4</v>
      </c>
    </row>
    <row r="16" spans="1:12" s="1" customFormat="1" ht="14.45" customHeight="1" x14ac:dyDescent="0.25">
      <c r="A16" s="4" t="s">
        <v>36</v>
      </c>
      <c r="B16" s="295" t="s">
        <v>37</v>
      </c>
      <c r="C16" s="296"/>
      <c r="D16" s="296"/>
      <c r="E16" s="296"/>
      <c r="F16" s="296"/>
      <c r="G16" s="296"/>
      <c r="H16" s="296"/>
      <c r="I16" s="296"/>
      <c r="J16" s="297"/>
      <c r="K16" s="6"/>
    </row>
    <row r="17" spans="1:11" s="1" customFormat="1" ht="14.45" customHeight="1" x14ac:dyDescent="0.25">
      <c r="A17" s="4" t="s">
        <v>38</v>
      </c>
      <c r="B17" s="272" t="s">
        <v>367</v>
      </c>
      <c r="C17" s="281"/>
      <c r="D17" s="281"/>
      <c r="E17" s="281"/>
      <c r="F17" s="281"/>
      <c r="G17" s="281"/>
      <c r="H17" s="281"/>
      <c r="I17" s="281"/>
      <c r="J17" s="273"/>
      <c r="K17" s="6"/>
    </row>
    <row r="18" spans="1:11" s="1" customFormat="1" ht="14.45" customHeight="1" x14ac:dyDescent="0.25">
      <c r="A18" s="4" t="s">
        <v>40</v>
      </c>
      <c r="B18" s="272" t="s">
        <v>41</v>
      </c>
      <c r="C18" s="281"/>
      <c r="D18" s="273"/>
      <c r="E18" s="12" t="s">
        <v>42</v>
      </c>
      <c r="F18" s="365" t="s">
        <v>368</v>
      </c>
      <c r="G18" s="366"/>
      <c r="H18" s="366"/>
      <c r="I18" s="366"/>
      <c r="J18" s="367"/>
      <c r="K18" s="6"/>
    </row>
    <row r="19" spans="1:11" s="1" customFormat="1" ht="14.45" customHeight="1" x14ac:dyDescent="0.25">
      <c r="A19" s="4" t="s">
        <v>45</v>
      </c>
      <c r="B19" s="378" t="s">
        <v>369</v>
      </c>
      <c r="C19" s="379"/>
      <c r="D19" s="379"/>
      <c r="E19" s="379"/>
      <c r="F19" s="379"/>
      <c r="G19" s="379"/>
      <c r="H19" s="379"/>
      <c r="I19" s="379"/>
      <c r="J19" s="380"/>
      <c r="K19" s="5"/>
    </row>
    <row r="20" spans="1:11" s="1" customFormat="1" ht="14.45" customHeight="1" x14ac:dyDescent="0.25">
      <c r="A20" s="4" t="s">
        <v>47</v>
      </c>
      <c r="B20" s="269"/>
      <c r="C20" s="270"/>
      <c r="D20" s="270"/>
      <c r="E20" s="270"/>
      <c r="F20" s="270"/>
      <c r="G20" s="270"/>
      <c r="H20" s="270"/>
      <c r="I20" s="270"/>
      <c r="J20" s="271"/>
      <c r="K20" s="5"/>
    </row>
    <row r="21" spans="1:11" s="1" customFormat="1" ht="14.45" customHeight="1" x14ac:dyDescent="0.25">
      <c r="A21" s="4" t="s">
        <v>48</v>
      </c>
      <c r="B21" s="269" t="s">
        <v>370</v>
      </c>
      <c r="C21" s="270"/>
      <c r="D21" s="270"/>
      <c r="E21" s="270"/>
      <c r="F21" s="270"/>
      <c r="G21" s="270"/>
      <c r="H21" s="270"/>
      <c r="I21" s="270"/>
      <c r="J21" s="271"/>
      <c r="K21" s="5"/>
    </row>
    <row r="22" spans="1:11" s="1" customFormat="1" ht="14.45" customHeight="1" x14ac:dyDescent="0.25">
      <c r="A22" s="4" t="s">
        <v>50</v>
      </c>
      <c r="B22" s="373">
        <v>43818</v>
      </c>
      <c r="C22" s="374"/>
      <c r="D22" s="374"/>
      <c r="E22" s="374"/>
      <c r="F22" s="375"/>
      <c r="G22" s="13" t="s">
        <v>51</v>
      </c>
      <c r="H22" s="365" t="s">
        <v>52</v>
      </c>
      <c r="I22" s="366"/>
      <c r="J22" s="367"/>
      <c r="K22" s="6"/>
    </row>
    <row r="23" spans="1:11" s="1" customFormat="1" ht="14.45" customHeight="1" x14ac:dyDescent="0.25">
      <c r="A23" s="20" t="s">
        <v>53</v>
      </c>
      <c r="B23" s="376" t="s">
        <v>12</v>
      </c>
      <c r="C23" s="377"/>
      <c r="D23" s="233" t="s">
        <v>54</v>
      </c>
      <c r="E23" s="234"/>
      <c r="F23" s="100">
        <v>45646</v>
      </c>
      <c r="G23" s="13" t="s">
        <v>51</v>
      </c>
      <c r="H23" s="365" t="s">
        <v>52</v>
      </c>
      <c r="I23" s="366"/>
      <c r="J23" s="367"/>
      <c r="K23" s="22"/>
    </row>
    <row r="24" spans="1:11" s="1" customFormat="1" ht="14.45" customHeight="1" x14ac:dyDescent="0.25">
      <c r="A24" s="20" t="s">
        <v>55</v>
      </c>
      <c r="B24" s="338">
        <v>47472</v>
      </c>
      <c r="C24" s="339"/>
      <c r="D24" s="339"/>
      <c r="E24" s="339"/>
      <c r="F24" s="364"/>
      <c r="G24" s="13" t="s">
        <v>51</v>
      </c>
      <c r="H24" s="365" t="s">
        <v>371</v>
      </c>
      <c r="I24" s="366"/>
      <c r="J24" s="367"/>
      <c r="K24" s="6"/>
    </row>
    <row r="25" spans="1:11" s="1" customFormat="1" ht="14.45" customHeight="1" x14ac:dyDescent="0.25">
      <c r="A25" s="4" t="s">
        <v>57</v>
      </c>
      <c r="B25" s="368">
        <v>45323</v>
      </c>
      <c r="C25" s="369"/>
      <c r="D25" s="369"/>
      <c r="E25" s="369"/>
      <c r="F25" s="369"/>
      <c r="G25" s="369"/>
      <c r="H25" s="370"/>
      <c r="I25" s="13" t="s">
        <v>58</v>
      </c>
      <c r="J25" s="101">
        <v>6</v>
      </c>
      <c r="K25" s="5" t="s">
        <v>372</v>
      </c>
    </row>
    <row r="26" spans="1:11" s="1" customFormat="1" ht="14.45" customHeight="1" x14ac:dyDescent="0.25">
      <c r="A26" s="4" t="s">
        <v>59</v>
      </c>
      <c r="B26" s="102">
        <v>1</v>
      </c>
      <c r="C26" s="102">
        <v>2</v>
      </c>
      <c r="D26" s="102">
        <v>3</v>
      </c>
      <c r="E26" s="102">
        <v>4</v>
      </c>
      <c r="F26" s="102"/>
      <c r="G26" s="102"/>
      <c r="H26" s="102"/>
      <c r="I26" s="102"/>
      <c r="J26" s="102"/>
      <c r="K26" s="5" t="s">
        <v>373</v>
      </c>
    </row>
    <row r="27" spans="1:11" s="1" customFormat="1" ht="14.45" customHeight="1" x14ac:dyDescent="0.25">
      <c r="A27" s="4" t="s">
        <v>61</v>
      </c>
      <c r="B27" s="103" t="s">
        <v>63</v>
      </c>
      <c r="C27" s="103" t="s">
        <v>63</v>
      </c>
      <c r="D27" s="102" t="s">
        <v>63</v>
      </c>
      <c r="E27" s="102" t="s">
        <v>63</v>
      </c>
      <c r="F27" s="104"/>
      <c r="G27" s="104"/>
      <c r="H27" s="104"/>
      <c r="I27" s="104"/>
      <c r="J27" s="104"/>
      <c r="K27" s="5" t="s">
        <v>373</v>
      </c>
    </row>
    <row r="28" spans="1:11" s="1" customFormat="1" ht="14.45" customHeight="1" x14ac:dyDescent="0.25">
      <c r="A28" s="4" t="s">
        <v>64</v>
      </c>
      <c r="B28" s="105">
        <v>45404</v>
      </c>
      <c r="C28" s="98">
        <v>45405</v>
      </c>
      <c r="D28" s="98">
        <v>45406</v>
      </c>
      <c r="E28" s="98">
        <v>45407</v>
      </c>
      <c r="F28" s="106"/>
      <c r="G28" s="106"/>
      <c r="H28" s="106"/>
      <c r="I28" s="106"/>
      <c r="J28" s="106"/>
      <c r="K28" s="5" t="s">
        <v>374</v>
      </c>
    </row>
    <row r="29" spans="1:11" s="1" customFormat="1" ht="14.45" customHeight="1" x14ac:dyDescent="0.25">
      <c r="A29" s="26" t="s">
        <v>65</v>
      </c>
      <c r="B29" s="371">
        <v>45420</v>
      </c>
      <c r="C29" s="372"/>
      <c r="D29" s="225" t="s">
        <v>66</v>
      </c>
      <c r="E29" s="226"/>
      <c r="F29" s="98">
        <v>45566</v>
      </c>
      <c r="G29" s="98">
        <v>45629</v>
      </c>
      <c r="H29" s="98">
        <v>45643</v>
      </c>
      <c r="I29" s="13" t="s">
        <v>58</v>
      </c>
      <c r="J29" s="101">
        <v>1</v>
      </c>
      <c r="K29" s="6"/>
    </row>
    <row r="30" spans="1:11" s="1" customFormat="1" x14ac:dyDescent="0.25">
      <c r="A30" s="4" t="s">
        <v>67</v>
      </c>
      <c r="B30" s="272" t="s">
        <v>39</v>
      </c>
      <c r="C30" s="281"/>
      <c r="D30" s="281"/>
      <c r="E30" s="281"/>
      <c r="F30" s="281"/>
      <c r="G30" s="281"/>
      <c r="H30" s="281"/>
      <c r="I30" s="281"/>
      <c r="J30" s="273"/>
      <c r="K30" s="28"/>
    </row>
    <row r="31" spans="1:11" s="1" customFormat="1" x14ac:dyDescent="0.25">
      <c r="A31" s="4" t="s">
        <v>68</v>
      </c>
      <c r="B31" s="272" t="s">
        <v>69</v>
      </c>
      <c r="C31" s="281"/>
      <c r="D31" s="281"/>
      <c r="E31" s="281"/>
      <c r="F31" s="281"/>
      <c r="G31" s="281"/>
      <c r="H31" s="281"/>
      <c r="I31" s="281"/>
      <c r="J31" s="273"/>
      <c r="K31" s="28"/>
    </row>
    <row r="32" spans="1:11" s="1" customFormat="1" ht="15.75" x14ac:dyDescent="0.25">
      <c r="A32" s="213" t="s">
        <v>70</v>
      </c>
      <c r="B32" s="210"/>
      <c r="C32" s="210"/>
      <c r="D32" s="210"/>
      <c r="E32" s="210"/>
      <c r="F32" s="210"/>
      <c r="G32" s="210"/>
      <c r="H32" s="210"/>
      <c r="I32" s="210"/>
      <c r="J32" s="210"/>
      <c r="K32" s="210"/>
    </row>
    <row r="33" spans="1:11" s="1" customFormat="1" x14ac:dyDescent="0.25">
      <c r="A33" s="2" t="s">
        <v>71</v>
      </c>
      <c r="B33" s="257" t="s">
        <v>3</v>
      </c>
      <c r="C33" s="258"/>
      <c r="D33" s="258"/>
      <c r="E33" s="258"/>
      <c r="F33" s="258"/>
      <c r="G33" s="258"/>
      <c r="H33" s="258"/>
      <c r="I33" s="258"/>
      <c r="J33" s="259"/>
      <c r="K33" s="3" t="s">
        <v>4</v>
      </c>
    </row>
    <row r="34" spans="1:11" s="1" customFormat="1" ht="15" customHeight="1" x14ac:dyDescent="0.25">
      <c r="A34" s="4" t="s">
        <v>72</v>
      </c>
      <c r="B34" s="272" t="s">
        <v>12</v>
      </c>
      <c r="C34" s="281"/>
      <c r="D34" s="281"/>
      <c r="E34" s="273"/>
      <c r="F34" s="13" t="s">
        <v>58</v>
      </c>
      <c r="G34" s="301">
        <v>7</v>
      </c>
      <c r="H34" s="302"/>
      <c r="I34" s="302"/>
      <c r="J34" s="303"/>
      <c r="K34" s="6"/>
    </row>
    <row r="35" spans="1:11" s="1" customFormat="1" x14ac:dyDescent="0.25">
      <c r="A35" s="4" t="s">
        <v>73</v>
      </c>
      <c r="B35" s="272" t="s">
        <v>12</v>
      </c>
      <c r="C35" s="281"/>
      <c r="D35" s="281"/>
      <c r="E35" s="273"/>
      <c r="F35" s="13" t="s">
        <v>58</v>
      </c>
      <c r="G35" s="272">
        <v>7</v>
      </c>
      <c r="H35" s="281"/>
      <c r="I35" s="281"/>
      <c r="J35" s="273"/>
      <c r="K35" s="6"/>
    </row>
    <row r="36" spans="1:11" s="1" customFormat="1" x14ac:dyDescent="0.25">
      <c r="A36" s="4" t="s">
        <v>74</v>
      </c>
      <c r="B36" s="272" t="s">
        <v>12</v>
      </c>
      <c r="C36" s="281"/>
      <c r="D36" s="281"/>
      <c r="E36" s="273"/>
      <c r="F36" s="13" t="s">
        <v>58</v>
      </c>
      <c r="G36" s="301">
        <v>7</v>
      </c>
      <c r="H36" s="302"/>
      <c r="I36" s="302"/>
      <c r="J36" s="303"/>
      <c r="K36" s="5"/>
    </row>
    <row r="37" spans="1:11" s="1" customFormat="1" x14ac:dyDescent="0.25">
      <c r="A37" s="4" t="s">
        <v>75</v>
      </c>
      <c r="B37" s="272" t="s">
        <v>12</v>
      </c>
      <c r="C37" s="281"/>
      <c r="D37" s="281"/>
      <c r="E37" s="273"/>
      <c r="F37" s="13" t="s">
        <v>58</v>
      </c>
      <c r="G37" s="272">
        <v>7</v>
      </c>
      <c r="H37" s="281"/>
      <c r="I37" s="281"/>
      <c r="J37" s="273"/>
      <c r="K37" s="6"/>
    </row>
    <row r="38" spans="1:11" s="1" customFormat="1" x14ac:dyDescent="0.25">
      <c r="A38" s="4" t="s">
        <v>76</v>
      </c>
      <c r="B38" s="272" t="s">
        <v>12</v>
      </c>
      <c r="C38" s="281"/>
      <c r="D38" s="281"/>
      <c r="E38" s="273"/>
      <c r="F38" s="13" t="s">
        <v>58</v>
      </c>
      <c r="G38" s="301">
        <v>7</v>
      </c>
      <c r="H38" s="302"/>
      <c r="I38" s="302"/>
      <c r="J38" s="303"/>
      <c r="K38" s="6"/>
    </row>
    <row r="39" spans="1:11" s="1" customFormat="1" x14ac:dyDescent="0.25">
      <c r="A39" s="4" t="s">
        <v>77</v>
      </c>
      <c r="B39" s="272" t="s">
        <v>12</v>
      </c>
      <c r="C39" s="281"/>
      <c r="D39" s="281"/>
      <c r="E39" s="273"/>
      <c r="F39" s="13" t="s">
        <v>58</v>
      </c>
      <c r="G39" s="301">
        <v>7</v>
      </c>
      <c r="H39" s="302"/>
      <c r="I39" s="302"/>
      <c r="J39" s="303"/>
      <c r="K39" s="6"/>
    </row>
    <row r="40" spans="1:11" s="1" customFormat="1" x14ac:dyDescent="0.25">
      <c r="A40" s="4" t="s">
        <v>78</v>
      </c>
      <c r="B40" s="272" t="s">
        <v>12</v>
      </c>
      <c r="C40" s="281"/>
      <c r="D40" s="281"/>
      <c r="E40" s="273"/>
      <c r="F40" s="13" t="s">
        <v>58</v>
      </c>
      <c r="G40" s="301">
        <v>7</v>
      </c>
      <c r="H40" s="302"/>
      <c r="I40" s="302"/>
      <c r="J40" s="303"/>
      <c r="K40" s="6"/>
    </row>
    <row r="41" spans="1:11" s="1" customFormat="1" x14ac:dyDescent="0.25">
      <c r="A41" s="4" t="s">
        <v>79</v>
      </c>
      <c r="B41" s="272" t="s">
        <v>12</v>
      </c>
      <c r="C41" s="281"/>
      <c r="D41" s="281"/>
      <c r="E41" s="273"/>
      <c r="F41" s="13" t="s">
        <v>58</v>
      </c>
      <c r="G41" s="301">
        <v>6</v>
      </c>
      <c r="H41" s="302"/>
      <c r="I41" s="302"/>
      <c r="J41" s="303"/>
      <c r="K41" s="6"/>
    </row>
    <row r="42" spans="1:11" s="1" customFormat="1" x14ac:dyDescent="0.25">
      <c r="A42" s="4" t="s">
        <v>80</v>
      </c>
      <c r="B42" s="272" t="s">
        <v>12</v>
      </c>
      <c r="C42" s="281"/>
      <c r="D42" s="281"/>
      <c r="E42" s="273"/>
      <c r="F42" s="13" t="s">
        <v>58</v>
      </c>
      <c r="G42" s="301">
        <v>6</v>
      </c>
      <c r="H42" s="302"/>
      <c r="I42" s="302"/>
      <c r="J42" s="303"/>
      <c r="K42" s="6"/>
    </row>
    <row r="43" spans="1:11" s="1" customFormat="1" x14ac:dyDescent="0.25">
      <c r="A43" s="4" t="s">
        <v>81</v>
      </c>
      <c r="B43" s="272" t="s">
        <v>12</v>
      </c>
      <c r="C43" s="281"/>
      <c r="D43" s="281"/>
      <c r="E43" s="273"/>
      <c r="F43" s="13" t="s">
        <v>58</v>
      </c>
      <c r="G43" s="301">
        <v>12</v>
      </c>
      <c r="H43" s="302"/>
      <c r="I43" s="302"/>
      <c r="J43" s="303"/>
      <c r="K43" s="6"/>
    </row>
    <row r="44" spans="1:11" s="1" customFormat="1" x14ac:dyDescent="0.25">
      <c r="A44" s="4" t="s">
        <v>83</v>
      </c>
      <c r="B44" s="272" t="s">
        <v>12</v>
      </c>
      <c r="C44" s="281"/>
      <c r="D44" s="281"/>
      <c r="E44" s="273"/>
      <c r="F44" s="13" t="s">
        <v>58</v>
      </c>
      <c r="G44" s="301">
        <v>7</v>
      </c>
      <c r="H44" s="302"/>
      <c r="I44" s="302"/>
      <c r="J44" s="303"/>
      <c r="K44" s="6"/>
    </row>
    <row r="45" spans="1:11" s="1" customFormat="1" x14ac:dyDescent="0.25">
      <c r="A45" s="4" t="s">
        <v>84</v>
      </c>
      <c r="B45" s="272" t="s">
        <v>12</v>
      </c>
      <c r="C45" s="281"/>
      <c r="D45" s="281"/>
      <c r="E45" s="273"/>
      <c r="F45" s="13" t="s">
        <v>58</v>
      </c>
      <c r="G45" s="363" t="s">
        <v>375</v>
      </c>
      <c r="H45" s="302"/>
      <c r="I45" s="302"/>
      <c r="J45" s="303"/>
      <c r="K45" s="6"/>
    </row>
    <row r="46" spans="1:11" s="1" customFormat="1" x14ac:dyDescent="0.25">
      <c r="A46" s="4" t="s">
        <v>85</v>
      </c>
      <c r="B46" s="272" t="s">
        <v>12</v>
      </c>
      <c r="C46" s="281"/>
      <c r="D46" s="281"/>
      <c r="E46" s="273"/>
      <c r="F46" s="13" t="s">
        <v>58</v>
      </c>
      <c r="G46" s="301">
        <v>9</v>
      </c>
      <c r="H46" s="302"/>
      <c r="I46" s="302"/>
      <c r="J46" s="303"/>
      <c r="K46" s="6"/>
    </row>
    <row r="47" spans="1:11" s="1" customFormat="1" x14ac:dyDescent="0.25">
      <c r="A47" s="4" t="s">
        <v>87</v>
      </c>
      <c r="B47" s="272" t="s">
        <v>12</v>
      </c>
      <c r="C47" s="281"/>
      <c r="D47" s="281"/>
      <c r="E47" s="273"/>
      <c r="F47" s="13" t="s">
        <v>58</v>
      </c>
      <c r="G47" s="301">
        <v>8</v>
      </c>
      <c r="H47" s="302"/>
      <c r="I47" s="302"/>
      <c r="J47" s="303"/>
      <c r="K47" s="6"/>
    </row>
    <row r="48" spans="1:11" s="1" customFormat="1" x14ac:dyDescent="0.25">
      <c r="A48" s="4" t="s">
        <v>88</v>
      </c>
      <c r="B48" s="272" t="s">
        <v>89</v>
      </c>
      <c r="C48" s="281"/>
      <c r="D48" s="281"/>
      <c r="E48" s="273"/>
      <c r="F48" s="13" t="s">
        <v>58</v>
      </c>
      <c r="G48" s="301"/>
      <c r="H48" s="302"/>
      <c r="I48" s="302"/>
      <c r="J48" s="303"/>
      <c r="K48" s="6"/>
    </row>
    <row r="49" spans="1:11" s="1" customFormat="1" x14ac:dyDescent="0.25">
      <c r="A49" s="4" t="s">
        <v>91</v>
      </c>
      <c r="B49" s="272" t="s">
        <v>12</v>
      </c>
      <c r="C49" s="281"/>
      <c r="D49" s="281"/>
      <c r="E49" s="273"/>
      <c r="F49" s="13" t="s">
        <v>58</v>
      </c>
      <c r="G49" s="301">
        <v>12</v>
      </c>
      <c r="H49" s="302"/>
      <c r="I49" s="302"/>
      <c r="J49" s="303"/>
      <c r="K49" s="6"/>
    </row>
    <row r="50" spans="1:11" s="1" customFormat="1" x14ac:dyDescent="0.25">
      <c r="A50" s="2" t="s">
        <v>92</v>
      </c>
      <c r="B50" s="257" t="s">
        <v>3</v>
      </c>
      <c r="C50" s="258"/>
      <c r="D50" s="258"/>
      <c r="E50" s="258"/>
      <c r="F50" s="258"/>
      <c r="G50" s="258"/>
      <c r="H50" s="258"/>
      <c r="I50" s="258"/>
      <c r="J50" s="259"/>
      <c r="K50" s="3" t="s">
        <v>4</v>
      </c>
    </row>
    <row r="51" spans="1:11" s="1" customFormat="1" ht="15" customHeight="1" x14ac:dyDescent="0.25">
      <c r="A51" s="4" t="s">
        <v>93</v>
      </c>
      <c r="B51" s="272" t="s">
        <v>125</v>
      </c>
      <c r="C51" s="281"/>
      <c r="D51" s="281"/>
      <c r="E51" s="273"/>
      <c r="F51" s="14" t="s">
        <v>58</v>
      </c>
      <c r="G51" s="301"/>
      <c r="H51" s="302"/>
      <c r="I51" s="302"/>
      <c r="J51" s="303"/>
      <c r="K51" s="6"/>
    </row>
    <row r="52" spans="1:11" s="1" customFormat="1" ht="15" customHeight="1" x14ac:dyDescent="0.25">
      <c r="A52" s="4" t="s">
        <v>94</v>
      </c>
      <c r="B52" s="272" t="s">
        <v>89</v>
      </c>
      <c r="C52" s="281"/>
      <c r="D52" s="281"/>
      <c r="E52" s="273"/>
      <c r="F52" s="14" t="s">
        <v>58</v>
      </c>
      <c r="G52" s="301">
        <v>12</v>
      </c>
      <c r="H52" s="302"/>
      <c r="I52" s="302"/>
      <c r="J52" s="303"/>
      <c r="K52" s="29"/>
    </row>
    <row r="53" spans="1:11" s="1" customFormat="1" ht="15" customHeight="1" x14ac:dyDescent="0.25">
      <c r="A53" s="4" t="s">
        <v>95</v>
      </c>
      <c r="B53" s="272" t="s">
        <v>89</v>
      </c>
      <c r="C53" s="281"/>
      <c r="D53" s="281"/>
      <c r="E53" s="273"/>
      <c r="F53" s="14" t="s">
        <v>58</v>
      </c>
      <c r="G53" s="301">
        <v>12</v>
      </c>
      <c r="H53" s="302"/>
      <c r="I53" s="302"/>
      <c r="J53" s="303"/>
      <c r="K53" s="29"/>
    </row>
    <row r="54" spans="1:11" s="1" customFormat="1" ht="15" customHeight="1" x14ac:dyDescent="0.25">
      <c r="A54" s="4" t="s">
        <v>96</v>
      </c>
      <c r="B54" s="272" t="s">
        <v>89</v>
      </c>
      <c r="C54" s="281"/>
      <c r="D54" s="281"/>
      <c r="E54" s="273"/>
      <c r="F54" s="14" t="s">
        <v>58</v>
      </c>
      <c r="G54" s="301">
        <v>12</v>
      </c>
      <c r="H54" s="302"/>
      <c r="I54" s="302"/>
      <c r="J54" s="303"/>
      <c r="K54" s="29"/>
    </row>
    <row r="55" spans="1:11" s="1" customFormat="1" ht="15" customHeight="1" x14ac:dyDescent="0.25">
      <c r="A55" s="4" t="s">
        <v>97</v>
      </c>
      <c r="B55" s="272"/>
      <c r="C55" s="281"/>
      <c r="D55" s="281"/>
      <c r="E55" s="273"/>
      <c r="F55" s="14" t="s">
        <v>58</v>
      </c>
      <c r="G55" s="301"/>
      <c r="H55" s="302"/>
      <c r="I55" s="302"/>
      <c r="J55" s="303"/>
      <c r="K55" s="29"/>
    </row>
    <row r="56" spans="1:11" s="1" customFormat="1" ht="15" customHeight="1" x14ac:dyDescent="0.25">
      <c r="A56" s="4" t="s">
        <v>98</v>
      </c>
      <c r="B56" s="272" t="s">
        <v>376</v>
      </c>
      <c r="C56" s="281"/>
      <c r="D56" s="281"/>
      <c r="E56" s="273"/>
      <c r="F56" s="14" t="s">
        <v>58</v>
      </c>
      <c r="G56" s="301" t="s">
        <v>377</v>
      </c>
      <c r="H56" s="302"/>
      <c r="I56" s="302"/>
      <c r="J56" s="303"/>
      <c r="K56" s="29" t="s">
        <v>378</v>
      </c>
    </row>
    <row r="57" spans="1:11" s="1" customFormat="1" ht="14.45" customHeight="1" x14ac:dyDescent="0.25">
      <c r="A57" s="4" t="s">
        <v>99</v>
      </c>
      <c r="B57" s="272" t="s">
        <v>376</v>
      </c>
      <c r="C57" s="281"/>
      <c r="D57" s="281"/>
      <c r="E57" s="273"/>
      <c r="F57" s="14" t="s">
        <v>58</v>
      </c>
      <c r="G57" s="301" t="s">
        <v>377</v>
      </c>
      <c r="H57" s="302"/>
      <c r="I57" s="302"/>
      <c r="J57" s="303"/>
      <c r="K57" s="6" t="s">
        <v>379</v>
      </c>
    </row>
    <row r="58" spans="1:11" s="1" customFormat="1" ht="15" customHeight="1" x14ac:dyDescent="0.25">
      <c r="A58" s="4" t="s">
        <v>100</v>
      </c>
      <c r="B58" s="272" t="s">
        <v>376</v>
      </c>
      <c r="C58" s="281"/>
      <c r="D58" s="281"/>
      <c r="E58" s="273"/>
      <c r="F58" s="14" t="s">
        <v>58</v>
      </c>
      <c r="G58" s="301" t="s">
        <v>377</v>
      </c>
      <c r="H58" s="302"/>
      <c r="I58" s="302"/>
      <c r="J58" s="303"/>
      <c r="K58" s="29"/>
    </row>
    <row r="59" spans="1:11" s="1" customFormat="1" ht="15" customHeight="1" x14ac:dyDescent="0.25">
      <c r="A59" s="4" t="s">
        <v>101</v>
      </c>
      <c r="B59" s="272" t="s">
        <v>12</v>
      </c>
      <c r="C59" s="281"/>
      <c r="D59" s="281"/>
      <c r="E59" s="273"/>
      <c r="F59" s="14" t="s">
        <v>58</v>
      </c>
      <c r="G59" s="301" t="s">
        <v>380</v>
      </c>
      <c r="H59" s="302"/>
      <c r="I59" s="302"/>
      <c r="J59" s="303"/>
      <c r="K59" s="5"/>
    </row>
    <row r="60" spans="1:11" s="1" customFormat="1" ht="15" customHeight="1" x14ac:dyDescent="0.25">
      <c r="A60" s="4" t="s">
        <v>103</v>
      </c>
      <c r="B60" s="272" t="s">
        <v>12</v>
      </c>
      <c r="C60" s="281"/>
      <c r="D60" s="281"/>
      <c r="E60" s="273"/>
      <c r="F60" s="14" t="s">
        <v>58</v>
      </c>
      <c r="G60" s="301" t="s">
        <v>380</v>
      </c>
      <c r="H60" s="302"/>
      <c r="I60" s="302"/>
      <c r="J60" s="303"/>
      <c r="K60" s="6"/>
    </row>
    <row r="61" spans="1:11" s="1" customFormat="1" ht="15" customHeight="1" x14ac:dyDescent="0.25">
      <c r="A61" s="4" t="s">
        <v>104</v>
      </c>
      <c r="B61" s="272" t="s">
        <v>12</v>
      </c>
      <c r="C61" s="281"/>
      <c r="D61" s="281"/>
      <c r="E61" s="273"/>
      <c r="F61" s="14" t="s">
        <v>58</v>
      </c>
      <c r="G61" s="301" t="s">
        <v>381</v>
      </c>
      <c r="H61" s="302"/>
      <c r="I61" s="302"/>
      <c r="J61" s="303"/>
      <c r="K61" s="5"/>
    </row>
    <row r="62" spans="1:11" s="1" customFormat="1" ht="15" customHeight="1" x14ac:dyDescent="0.25">
      <c r="A62" s="4" t="s">
        <v>106</v>
      </c>
      <c r="B62" s="272" t="s">
        <v>12</v>
      </c>
      <c r="C62" s="281"/>
      <c r="D62" s="281"/>
      <c r="E62" s="273"/>
      <c r="F62" s="14" t="s">
        <v>58</v>
      </c>
      <c r="G62" s="301">
        <v>369</v>
      </c>
      <c r="H62" s="302"/>
      <c r="I62" s="302"/>
      <c r="J62" s="303"/>
      <c r="K62" s="6"/>
    </row>
    <row r="63" spans="1:11" s="1" customFormat="1" ht="15" customHeight="1" x14ac:dyDescent="0.25">
      <c r="A63" s="4" t="s">
        <v>107</v>
      </c>
      <c r="B63" s="272" t="s">
        <v>12</v>
      </c>
      <c r="C63" s="281"/>
      <c r="D63" s="281"/>
      <c r="E63" s="273"/>
      <c r="F63" s="14" t="s">
        <v>58</v>
      </c>
      <c r="G63" s="301" t="s">
        <v>382</v>
      </c>
      <c r="H63" s="302"/>
      <c r="I63" s="302"/>
      <c r="J63" s="303"/>
      <c r="K63" s="6"/>
    </row>
    <row r="64" spans="1:11" s="1" customFormat="1" ht="15" customHeight="1" x14ac:dyDescent="0.25">
      <c r="A64" s="4" t="s">
        <v>108</v>
      </c>
      <c r="B64" s="272" t="s">
        <v>12</v>
      </c>
      <c r="C64" s="281"/>
      <c r="D64" s="281"/>
      <c r="E64" s="273"/>
      <c r="F64" s="14" t="s">
        <v>58</v>
      </c>
      <c r="G64" s="301" t="s">
        <v>383</v>
      </c>
      <c r="H64" s="302"/>
      <c r="I64" s="302"/>
      <c r="J64" s="303"/>
      <c r="K64" s="6"/>
    </row>
    <row r="65" spans="1:11" s="1" customFormat="1" ht="15" customHeight="1" x14ac:dyDescent="0.25">
      <c r="A65" s="4" t="s">
        <v>110</v>
      </c>
      <c r="B65" s="272" t="s">
        <v>12</v>
      </c>
      <c r="C65" s="281"/>
      <c r="D65" s="281"/>
      <c r="E65" s="273"/>
      <c r="F65" s="14" t="s">
        <v>58</v>
      </c>
      <c r="G65" s="301">
        <v>8</v>
      </c>
      <c r="H65" s="302"/>
      <c r="I65" s="302"/>
      <c r="J65" s="303"/>
      <c r="K65" s="6"/>
    </row>
    <row r="66" spans="1:11" s="1" customFormat="1" ht="15" customHeight="1" x14ac:dyDescent="0.25">
      <c r="A66" s="4" t="s">
        <v>111</v>
      </c>
      <c r="B66" s="272" t="s">
        <v>12</v>
      </c>
      <c r="C66" s="281"/>
      <c r="D66" s="281"/>
      <c r="E66" s="273"/>
      <c r="F66" s="14" t="s">
        <v>58</v>
      </c>
      <c r="G66" s="301" t="s">
        <v>384</v>
      </c>
      <c r="H66" s="302"/>
      <c r="I66" s="302"/>
      <c r="J66" s="303"/>
      <c r="K66" s="6"/>
    </row>
    <row r="67" spans="1:11" s="1" customFormat="1" ht="15" customHeight="1" x14ac:dyDescent="0.25">
      <c r="A67" s="4" t="s">
        <v>113</v>
      </c>
      <c r="B67" s="272" t="s">
        <v>12</v>
      </c>
      <c r="C67" s="281"/>
      <c r="D67" s="281"/>
      <c r="E67" s="273"/>
      <c r="F67" s="14" t="s">
        <v>58</v>
      </c>
      <c r="G67" s="301"/>
      <c r="H67" s="302"/>
      <c r="I67" s="302"/>
      <c r="J67" s="303"/>
      <c r="K67" s="6"/>
    </row>
    <row r="68" spans="1:11" s="1" customFormat="1" ht="15" customHeight="1" x14ac:dyDescent="0.25">
      <c r="A68" s="4" t="s">
        <v>114</v>
      </c>
      <c r="B68" s="272" t="s">
        <v>12</v>
      </c>
      <c r="C68" s="281"/>
      <c r="D68" s="281"/>
      <c r="E68" s="273"/>
      <c r="F68" s="14" t="s">
        <v>58</v>
      </c>
      <c r="G68" s="301" t="s">
        <v>385</v>
      </c>
      <c r="H68" s="302"/>
      <c r="I68" s="302"/>
      <c r="J68" s="303"/>
      <c r="K68" s="6"/>
    </row>
    <row r="69" spans="1:11" s="1" customFormat="1" ht="15" customHeight="1" x14ac:dyDescent="0.25">
      <c r="A69" s="4" t="s">
        <v>116</v>
      </c>
      <c r="B69" s="272" t="s">
        <v>125</v>
      </c>
      <c r="C69" s="281"/>
      <c r="D69" s="281"/>
      <c r="E69" s="273"/>
      <c r="F69" s="14" t="s">
        <v>58</v>
      </c>
      <c r="G69" s="301" t="s">
        <v>386</v>
      </c>
      <c r="H69" s="302"/>
      <c r="I69" s="302"/>
      <c r="J69" s="303"/>
      <c r="K69" s="6" t="s">
        <v>387</v>
      </c>
    </row>
    <row r="70" spans="1:11" s="1" customFormat="1" ht="15" customHeight="1" x14ac:dyDescent="0.25">
      <c r="A70" s="30" t="s">
        <v>118</v>
      </c>
      <c r="B70" s="272" t="s">
        <v>12</v>
      </c>
      <c r="C70" s="281"/>
      <c r="D70" s="281"/>
      <c r="E70" s="273"/>
      <c r="F70" s="14" t="s">
        <v>58</v>
      </c>
      <c r="G70" s="301">
        <v>119</v>
      </c>
      <c r="H70" s="302"/>
      <c r="I70" s="302"/>
      <c r="J70" s="303"/>
      <c r="K70" s="29"/>
    </row>
    <row r="71" spans="1:11" s="1" customFormat="1" ht="15" customHeight="1" x14ac:dyDescent="0.25">
      <c r="A71" s="4" t="s">
        <v>120</v>
      </c>
      <c r="B71" s="272" t="s">
        <v>12</v>
      </c>
      <c r="C71" s="281"/>
      <c r="D71" s="281"/>
      <c r="E71" s="273"/>
      <c r="F71" s="14" t="s">
        <v>58</v>
      </c>
      <c r="G71" s="301" t="s">
        <v>388</v>
      </c>
      <c r="H71" s="302"/>
      <c r="I71" s="302"/>
      <c r="J71" s="303"/>
      <c r="K71" s="31"/>
    </row>
    <row r="72" spans="1:11" s="1" customFormat="1" ht="15" customHeight="1" x14ac:dyDescent="0.25">
      <c r="A72" s="4" t="s">
        <v>122</v>
      </c>
      <c r="B72" s="272" t="s">
        <v>389</v>
      </c>
      <c r="C72" s="281"/>
      <c r="D72" s="281"/>
      <c r="E72" s="273"/>
      <c r="F72" s="14" t="s">
        <v>58</v>
      </c>
      <c r="G72" s="301">
        <v>416</v>
      </c>
      <c r="H72" s="302"/>
      <c r="I72" s="302"/>
      <c r="J72" s="303"/>
      <c r="K72" s="6"/>
    </row>
    <row r="73" spans="1:11" s="1" customFormat="1" x14ac:dyDescent="0.25">
      <c r="A73" s="4" t="s">
        <v>124</v>
      </c>
      <c r="B73" s="272" t="s">
        <v>125</v>
      </c>
      <c r="C73" s="281"/>
      <c r="D73" s="281"/>
      <c r="E73" s="273"/>
      <c r="F73" s="14" t="s">
        <v>58</v>
      </c>
      <c r="G73" s="301" t="s">
        <v>390</v>
      </c>
      <c r="H73" s="302"/>
      <c r="I73" s="302"/>
      <c r="J73" s="303"/>
      <c r="K73" s="6"/>
    </row>
    <row r="74" spans="1:11" s="32" customFormat="1" ht="15.75" x14ac:dyDescent="0.25">
      <c r="A74" s="210" t="s">
        <v>126</v>
      </c>
      <c r="B74" s="210"/>
      <c r="C74" s="210"/>
      <c r="D74" s="210"/>
      <c r="E74" s="210"/>
      <c r="F74" s="210"/>
      <c r="G74" s="210"/>
      <c r="H74" s="210"/>
      <c r="I74" s="210"/>
      <c r="J74" s="210"/>
      <c r="K74" s="210"/>
    </row>
    <row r="75" spans="1:11" s="1" customFormat="1" ht="15" customHeight="1" x14ac:dyDescent="0.25">
      <c r="A75" s="2" t="s">
        <v>127</v>
      </c>
      <c r="B75" s="257" t="s">
        <v>3</v>
      </c>
      <c r="C75" s="258"/>
      <c r="D75" s="258"/>
      <c r="E75" s="258"/>
      <c r="F75" s="258"/>
      <c r="G75" s="258"/>
      <c r="H75" s="258"/>
      <c r="I75" s="258"/>
      <c r="J75" s="259"/>
      <c r="K75" s="3" t="s">
        <v>4</v>
      </c>
    </row>
    <row r="76" spans="1:11" s="1" customFormat="1" ht="14.45" customHeight="1" x14ac:dyDescent="0.25">
      <c r="A76" s="4" t="s">
        <v>128</v>
      </c>
      <c r="B76" s="237" t="s">
        <v>129</v>
      </c>
      <c r="C76" s="238"/>
      <c r="D76" s="107">
        <v>0.71721000000000001</v>
      </c>
      <c r="E76" s="237" t="s">
        <v>130</v>
      </c>
      <c r="F76" s="238"/>
      <c r="G76" s="107">
        <v>0.52224000000000004</v>
      </c>
      <c r="H76" s="242" t="s">
        <v>131</v>
      </c>
      <c r="I76" s="243"/>
      <c r="J76" s="108">
        <f>IF(AND(D76&lt;&gt;"",G76&lt;&gt;"",ISNUMBER(D76),ISNUMBER(G76)),D76-G76,"")</f>
        <v>0.19496999999999998</v>
      </c>
      <c r="K76" s="6" t="s">
        <v>391</v>
      </c>
    </row>
    <row r="77" spans="1:11" s="1" customFormat="1" ht="14.45" customHeight="1" x14ac:dyDescent="0.25">
      <c r="A77" s="4" t="s">
        <v>132</v>
      </c>
      <c r="B77" s="14" t="s">
        <v>133</v>
      </c>
      <c r="C77" s="101">
        <v>12.756</v>
      </c>
      <c r="D77" s="14" t="s">
        <v>134</v>
      </c>
      <c r="E77" s="101">
        <v>9.9209999999999994</v>
      </c>
      <c r="F77" s="14" t="s">
        <v>135</v>
      </c>
      <c r="G77" s="109">
        <v>8.0709999999999997</v>
      </c>
      <c r="H77" s="242" t="s">
        <v>136</v>
      </c>
      <c r="I77" s="243"/>
      <c r="J77" s="110" t="str">
        <f>IF(OR(ISNUMBER(C77),ISNUMBER(E77),ISNUMBER(G77)),TEXT(5/6*MAX(C77,E77,G77),"0.0")&amp;" ± 1","")</f>
        <v>10.6 ± 1</v>
      </c>
      <c r="K77" s="6" t="s">
        <v>392</v>
      </c>
    </row>
    <row r="78" spans="1:11" s="1" customFormat="1" ht="14.45" customHeight="1" x14ac:dyDescent="0.25">
      <c r="A78" s="4" t="s">
        <v>138</v>
      </c>
      <c r="B78" s="272" t="s">
        <v>376</v>
      </c>
      <c r="C78" s="281"/>
      <c r="D78" s="281"/>
      <c r="E78" s="281"/>
      <c r="F78" s="281"/>
      <c r="G78" s="281"/>
      <c r="H78" s="281"/>
      <c r="I78" s="281"/>
      <c r="J78" s="273"/>
      <c r="K78" s="29" t="s">
        <v>393</v>
      </c>
    </row>
    <row r="79" spans="1:11" s="1" customFormat="1" ht="14.45" customHeight="1" x14ac:dyDescent="0.25">
      <c r="A79" s="4" t="s">
        <v>139</v>
      </c>
      <c r="B79" s="272"/>
      <c r="C79" s="281"/>
      <c r="D79" s="281"/>
      <c r="E79" s="273"/>
      <c r="F79" s="14" t="s">
        <v>58</v>
      </c>
      <c r="G79" s="301"/>
      <c r="H79" s="302"/>
      <c r="I79" s="302"/>
      <c r="J79" s="303"/>
      <c r="K79" s="5" t="s">
        <v>90</v>
      </c>
    </row>
    <row r="80" spans="1:11" s="1" customFormat="1" ht="14.45" customHeight="1" x14ac:dyDescent="0.25">
      <c r="A80" s="4" t="s">
        <v>140</v>
      </c>
      <c r="B80" s="353">
        <v>19067</v>
      </c>
      <c r="C80" s="354"/>
      <c r="D80" s="354"/>
      <c r="E80" s="355"/>
      <c r="F80" s="14" t="s">
        <v>58</v>
      </c>
      <c r="G80" s="301">
        <v>274</v>
      </c>
      <c r="H80" s="302"/>
      <c r="I80" s="302"/>
      <c r="J80" s="303"/>
      <c r="K80" s="5"/>
    </row>
    <row r="81" spans="1:11" s="1" customFormat="1" ht="13.9" customHeight="1" x14ac:dyDescent="0.25">
      <c r="A81" s="4" t="s">
        <v>141</v>
      </c>
      <c r="B81" s="272">
        <v>12</v>
      </c>
      <c r="C81" s="281"/>
      <c r="D81" s="281"/>
      <c r="E81" s="273"/>
      <c r="F81" s="14" t="s">
        <v>58</v>
      </c>
      <c r="G81" s="301">
        <v>283</v>
      </c>
      <c r="H81" s="302"/>
      <c r="I81" s="302"/>
      <c r="J81" s="303"/>
      <c r="K81" s="5"/>
    </row>
    <row r="82" spans="1:11" s="1" customFormat="1" x14ac:dyDescent="0.25">
      <c r="A82" s="4" t="s">
        <v>143</v>
      </c>
      <c r="B82" s="356" t="s">
        <v>394</v>
      </c>
      <c r="C82" s="357"/>
      <c r="D82" s="357"/>
      <c r="E82" s="357"/>
      <c r="F82" s="357"/>
      <c r="G82" s="357"/>
      <c r="H82" s="357"/>
      <c r="I82" s="357"/>
      <c r="J82" s="358"/>
      <c r="K82" s="6"/>
    </row>
    <row r="83" spans="1:11" s="1" customFormat="1" ht="13.9" customHeight="1" x14ac:dyDescent="0.25">
      <c r="A83" s="4" t="s">
        <v>145</v>
      </c>
      <c r="B83" s="272">
        <v>0.505</v>
      </c>
      <c r="C83" s="281"/>
      <c r="D83" s="281"/>
      <c r="E83" s="273"/>
      <c r="F83" s="14" t="s">
        <v>146</v>
      </c>
      <c r="G83" s="359" t="s">
        <v>394</v>
      </c>
      <c r="H83" s="360"/>
      <c r="I83" s="360"/>
      <c r="J83" s="361"/>
      <c r="K83" s="111"/>
    </row>
    <row r="84" spans="1:11" s="1" customFormat="1" ht="13.9" customHeight="1" x14ac:dyDescent="0.25">
      <c r="A84" s="4" t="s">
        <v>148</v>
      </c>
      <c r="B84" s="353">
        <v>19067</v>
      </c>
      <c r="C84" s="354"/>
      <c r="D84" s="354"/>
      <c r="E84" s="355"/>
      <c r="F84" s="14" t="s">
        <v>146</v>
      </c>
      <c r="G84" s="362" t="s">
        <v>394</v>
      </c>
      <c r="H84" s="332"/>
      <c r="I84" s="332"/>
      <c r="J84" s="333"/>
      <c r="K84" s="111"/>
    </row>
    <row r="85" spans="1:11" s="1" customFormat="1" ht="13.9" customHeight="1" x14ac:dyDescent="0.25">
      <c r="A85" s="4" t="s">
        <v>149</v>
      </c>
      <c r="B85" s="272">
        <v>11</v>
      </c>
      <c r="C85" s="281"/>
      <c r="D85" s="281"/>
      <c r="E85" s="273"/>
      <c r="F85" s="14" t="s">
        <v>146</v>
      </c>
      <c r="G85" s="344" t="s">
        <v>394</v>
      </c>
      <c r="H85" s="345"/>
      <c r="I85" s="345"/>
      <c r="J85" s="346"/>
      <c r="K85" s="111"/>
    </row>
    <row r="86" spans="1:11" s="1" customFormat="1" x14ac:dyDescent="0.25">
      <c r="A86" s="4" t="s">
        <v>150</v>
      </c>
      <c r="B86" s="347"/>
      <c r="C86" s="348"/>
      <c r="D86" s="348"/>
      <c r="E86" s="348"/>
      <c r="F86" s="348"/>
      <c r="G86" s="348"/>
      <c r="H86" s="348"/>
      <c r="I86" s="348"/>
      <c r="J86" s="349"/>
      <c r="K86" s="6" t="s">
        <v>395</v>
      </c>
    </row>
    <row r="87" spans="1:11" s="1" customFormat="1" ht="15" customHeight="1" x14ac:dyDescent="0.25">
      <c r="A87" s="4" t="s">
        <v>152</v>
      </c>
      <c r="B87" s="272"/>
      <c r="C87" s="281"/>
      <c r="D87" s="281"/>
      <c r="E87" s="273"/>
      <c r="F87" s="14" t="s">
        <v>146</v>
      </c>
      <c r="G87" s="350"/>
      <c r="H87" s="351"/>
      <c r="I87" s="351"/>
      <c r="J87" s="352"/>
      <c r="K87" s="111" t="s">
        <v>395</v>
      </c>
    </row>
    <row r="88" spans="1:11" s="1" customFormat="1" ht="15" customHeight="1" x14ac:dyDescent="0.25">
      <c r="A88" s="4" t="s">
        <v>153</v>
      </c>
      <c r="B88" s="353"/>
      <c r="C88" s="354"/>
      <c r="D88" s="354"/>
      <c r="E88" s="355"/>
      <c r="F88" s="14" t="s">
        <v>146</v>
      </c>
      <c r="G88" s="331"/>
      <c r="H88" s="332"/>
      <c r="I88" s="332"/>
      <c r="J88" s="333"/>
      <c r="K88" s="111" t="s">
        <v>395</v>
      </c>
    </row>
    <row r="89" spans="1:11" s="1" customFormat="1" ht="15" customHeight="1" x14ac:dyDescent="0.25">
      <c r="A89" s="4" t="s">
        <v>154</v>
      </c>
      <c r="B89" s="272"/>
      <c r="C89" s="281"/>
      <c r="D89" s="281"/>
      <c r="E89" s="273"/>
      <c r="F89" s="14" t="s">
        <v>146</v>
      </c>
      <c r="G89" s="331"/>
      <c r="H89" s="332"/>
      <c r="I89" s="332"/>
      <c r="J89" s="333"/>
      <c r="K89" s="111" t="s">
        <v>395</v>
      </c>
    </row>
    <row r="90" spans="1:11" s="1" customFormat="1" x14ac:dyDescent="0.25">
      <c r="A90" s="2" t="s">
        <v>155</v>
      </c>
      <c r="B90" s="257" t="s">
        <v>3</v>
      </c>
      <c r="C90" s="258"/>
      <c r="D90" s="258"/>
      <c r="E90" s="258"/>
      <c r="F90" s="258"/>
      <c r="G90" s="258"/>
      <c r="H90" s="258"/>
      <c r="I90" s="258"/>
      <c r="J90" s="259"/>
      <c r="K90" s="3" t="s">
        <v>4</v>
      </c>
    </row>
    <row r="91" spans="1:11" s="1" customFormat="1" x14ac:dyDescent="0.25">
      <c r="A91" s="36" t="s">
        <v>156</v>
      </c>
      <c r="B91" s="334" t="s">
        <v>157</v>
      </c>
      <c r="C91" s="261"/>
      <c r="D91" s="261"/>
      <c r="E91" s="262"/>
      <c r="F91" s="14" t="s">
        <v>58</v>
      </c>
      <c r="G91" s="335">
        <v>206</v>
      </c>
      <c r="H91" s="336"/>
      <c r="I91" s="336"/>
      <c r="J91" s="337"/>
      <c r="K91" s="112"/>
    </row>
    <row r="92" spans="1:11" s="1" customFormat="1" x14ac:dyDescent="0.25">
      <c r="A92" s="38" t="s">
        <v>158</v>
      </c>
      <c r="B92" s="338"/>
      <c r="C92" s="339"/>
      <c r="D92" s="339"/>
      <c r="E92" s="340"/>
      <c r="F92" s="14" t="s">
        <v>58</v>
      </c>
      <c r="G92" s="341"/>
      <c r="H92" s="342"/>
      <c r="I92" s="342"/>
      <c r="J92" s="343"/>
      <c r="K92" s="39" t="s">
        <v>90</v>
      </c>
    </row>
    <row r="93" spans="1:11" s="1" customFormat="1" x14ac:dyDescent="0.25">
      <c r="A93" s="4" t="s">
        <v>159</v>
      </c>
      <c r="B93" s="322">
        <v>53</v>
      </c>
      <c r="C93" s="323"/>
      <c r="D93" s="323"/>
      <c r="E93" s="324"/>
      <c r="F93" s="14" t="s">
        <v>58</v>
      </c>
      <c r="G93" s="325" t="s">
        <v>390</v>
      </c>
      <c r="H93" s="326"/>
      <c r="I93" s="326"/>
      <c r="J93" s="327"/>
      <c r="K93" s="39"/>
    </row>
    <row r="94" spans="1:11" s="1" customFormat="1" ht="15" customHeight="1" x14ac:dyDescent="0.25">
      <c r="A94" s="4" t="s">
        <v>160</v>
      </c>
      <c r="B94" s="14" t="s">
        <v>161</v>
      </c>
      <c r="C94" s="113"/>
      <c r="D94" s="14" t="s">
        <v>162</v>
      </c>
      <c r="E94" s="113"/>
      <c r="F94" s="14" t="s">
        <v>163</v>
      </c>
      <c r="G94" s="272"/>
      <c r="H94" s="273"/>
      <c r="I94" s="14" t="s">
        <v>58</v>
      </c>
      <c r="J94" s="113"/>
      <c r="K94" s="40" t="s">
        <v>396</v>
      </c>
    </row>
    <row r="95" spans="1:11" s="1" customFormat="1" x14ac:dyDescent="0.25">
      <c r="A95" s="41" t="s">
        <v>164</v>
      </c>
      <c r="B95" s="328"/>
      <c r="C95" s="329"/>
      <c r="D95" s="329"/>
      <c r="E95" s="330"/>
      <c r="F95" s="14" t="s">
        <v>58</v>
      </c>
      <c r="G95" s="301"/>
      <c r="H95" s="302"/>
      <c r="I95" s="302"/>
      <c r="J95" s="303"/>
      <c r="K95" s="29" t="s">
        <v>396</v>
      </c>
    </row>
    <row r="96" spans="1:11" s="1" customFormat="1" x14ac:dyDescent="0.25">
      <c r="A96" s="2" t="s">
        <v>166</v>
      </c>
      <c r="B96" s="257" t="s">
        <v>3</v>
      </c>
      <c r="C96" s="258"/>
      <c r="D96" s="258"/>
      <c r="E96" s="258"/>
      <c r="F96" s="258"/>
      <c r="G96" s="258"/>
      <c r="H96" s="258"/>
      <c r="I96" s="258"/>
      <c r="J96" s="259"/>
      <c r="K96" s="3" t="s">
        <v>4</v>
      </c>
    </row>
    <row r="97" spans="1:11" s="1" customFormat="1" ht="24" x14ac:dyDescent="0.25">
      <c r="A97" s="4" t="s">
        <v>167</v>
      </c>
      <c r="B97" s="272" t="s">
        <v>376</v>
      </c>
      <c r="C97" s="281"/>
      <c r="D97" s="281"/>
      <c r="E97" s="281"/>
      <c r="F97" s="281"/>
      <c r="G97" s="281"/>
      <c r="H97" s="273"/>
      <c r="I97" s="42" t="s">
        <v>58</v>
      </c>
      <c r="J97" s="113">
        <v>378</v>
      </c>
      <c r="K97" s="29" t="s">
        <v>397</v>
      </c>
    </row>
    <row r="98" spans="1:11" s="1" customFormat="1" x14ac:dyDescent="0.25">
      <c r="A98" s="20" t="s">
        <v>168</v>
      </c>
      <c r="B98" s="272" t="s">
        <v>169</v>
      </c>
      <c r="C98" s="281"/>
      <c r="D98" s="281"/>
      <c r="E98" s="281"/>
      <c r="F98" s="281"/>
      <c r="G98" s="281"/>
      <c r="H98" s="273"/>
      <c r="I98" s="43" t="s">
        <v>58</v>
      </c>
      <c r="J98" s="114">
        <v>416</v>
      </c>
      <c r="K98" s="6"/>
    </row>
    <row r="99" spans="1:11" s="1" customFormat="1" ht="24" x14ac:dyDescent="0.25">
      <c r="A99" s="20" t="s">
        <v>170</v>
      </c>
      <c r="B99" s="272" t="s">
        <v>398</v>
      </c>
      <c r="C99" s="281"/>
      <c r="D99" s="281"/>
      <c r="E99" s="281"/>
      <c r="F99" s="281"/>
      <c r="G99" s="281"/>
      <c r="H99" s="273"/>
      <c r="I99" s="45" t="s">
        <v>58</v>
      </c>
      <c r="J99" s="115" t="s">
        <v>399</v>
      </c>
      <c r="K99" s="6" t="s">
        <v>400</v>
      </c>
    </row>
    <row r="100" spans="1:11" s="1" customFormat="1" ht="15" customHeight="1" x14ac:dyDescent="0.25">
      <c r="A100" s="20" t="s">
        <v>171</v>
      </c>
      <c r="B100" s="318">
        <v>1.8</v>
      </c>
      <c r="C100" s="319"/>
      <c r="D100" s="319"/>
      <c r="E100" s="319"/>
      <c r="F100" s="319"/>
      <c r="G100" s="319"/>
      <c r="H100" s="320"/>
      <c r="I100" s="47" t="s">
        <v>58</v>
      </c>
      <c r="J100" s="116">
        <v>7</v>
      </c>
      <c r="K100" s="117"/>
    </row>
    <row r="101" spans="1:11" s="1" customFormat="1" ht="15" customHeight="1" x14ac:dyDescent="0.25">
      <c r="A101" s="50" t="s">
        <v>172</v>
      </c>
      <c r="B101" s="272">
        <v>4</v>
      </c>
      <c r="C101" s="281"/>
      <c r="D101" s="281"/>
      <c r="E101" s="281"/>
      <c r="F101" s="281"/>
      <c r="G101" s="281"/>
      <c r="H101" s="273"/>
      <c r="I101" s="43" t="s">
        <v>58</v>
      </c>
      <c r="J101" s="114">
        <v>7</v>
      </c>
      <c r="K101" s="51"/>
    </row>
    <row r="102" spans="1:11" s="1" customFormat="1" ht="15" customHeight="1" x14ac:dyDescent="0.25">
      <c r="A102" s="16" t="s">
        <v>173</v>
      </c>
      <c r="B102" s="52">
        <f t="shared" ref="B102:J102" si="0">IF(B26&lt;&gt;"",B26,"")</f>
        <v>1</v>
      </c>
      <c r="C102" s="52">
        <f t="shared" si="0"/>
        <v>2</v>
      </c>
      <c r="D102" s="52">
        <f t="shared" si="0"/>
        <v>3</v>
      </c>
      <c r="E102" s="52">
        <f t="shared" si="0"/>
        <v>4</v>
      </c>
      <c r="F102" s="52" t="str">
        <f t="shared" si="0"/>
        <v/>
      </c>
      <c r="G102" s="52" t="str">
        <f t="shared" si="0"/>
        <v/>
      </c>
      <c r="H102" s="52" t="str">
        <f t="shared" si="0"/>
        <v/>
      </c>
      <c r="I102" s="52" t="str">
        <f t="shared" si="0"/>
        <v/>
      </c>
      <c r="J102" s="52" t="str">
        <f t="shared" si="0"/>
        <v/>
      </c>
      <c r="K102" s="5" t="s">
        <v>373</v>
      </c>
    </row>
    <row r="103" spans="1:11" s="1" customFormat="1" x14ac:dyDescent="0.25">
      <c r="A103" s="4" t="s">
        <v>174</v>
      </c>
      <c r="B103" s="101" t="s">
        <v>177</v>
      </c>
      <c r="C103" s="101" t="s">
        <v>175</v>
      </c>
      <c r="D103" s="101" t="s">
        <v>175</v>
      </c>
      <c r="E103" s="101" t="s">
        <v>177</v>
      </c>
      <c r="F103" s="118"/>
      <c r="G103" s="118"/>
      <c r="H103" s="118"/>
      <c r="I103" s="118"/>
      <c r="J103" s="118"/>
      <c r="K103" s="5"/>
    </row>
    <row r="104" spans="1:11" s="1" customFormat="1" x14ac:dyDescent="0.25">
      <c r="A104" s="4" t="s">
        <v>179</v>
      </c>
      <c r="B104" s="101">
        <v>61</v>
      </c>
      <c r="C104" s="101">
        <v>101</v>
      </c>
      <c r="D104" s="101">
        <v>88</v>
      </c>
      <c r="E104" s="101">
        <v>62</v>
      </c>
      <c r="F104" s="118"/>
      <c r="G104" s="118"/>
      <c r="H104" s="118"/>
      <c r="I104" s="118"/>
      <c r="J104" s="118"/>
      <c r="K104" s="5" t="s">
        <v>227</v>
      </c>
    </row>
    <row r="105" spans="1:11" s="1" customFormat="1" x14ac:dyDescent="0.25">
      <c r="A105" s="4" t="s">
        <v>180</v>
      </c>
      <c r="B105" s="101"/>
      <c r="C105" s="101"/>
      <c r="D105" s="101"/>
      <c r="E105" s="101"/>
      <c r="F105" s="118"/>
      <c r="G105" s="118"/>
      <c r="H105" s="118"/>
      <c r="I105" s="118"/>
      <c r="J105" s="118"/>
      <c r="K105" s="5" t="s">
        <v>401</v>
      </c>
    </row>
    <row r="106" spans="1:11" s="1" customFormat="1" x14ac:dyDescent="0.25">
      <c r="A106" s="4" t="s">
        <v>182</v>
      </c>
      <c r="B106" s="101">
        <v>1.93</v>
      </c>
      <c r="C106" s="101">
        <v>1.44</v>
      </c>
      <c r="D106" s="101">
        <v>1.05</v>
      </c>
      <c r="E106" s="101">
        <v>3.04</v>
      </c>
      <c r="F106" s="118"/>
      <c r="G106" s="118"/>
      <c r="H106" s="118"/>
      <c r="I106" s="118"/>
      <c r="J106" s="118"/>
      <c r="K106" s="5" t="s">
        <v>402</v>
      </c>
    </row>
    <row r="107" spans="1:11" s="1" customFormat="1" x14ac:dyDescent="0.25">
      <c r="A107" s="4" t="s">
        <v>183</v>
      </c>
      <c r="B107" s="119">
        <v>1.3759999999999999</v>
      </c>
      <c r="C107" s="119">
        <v>0.87</v>
      </c>
      <c r="D107" s="119">
        <v>0.96899999999999997</v>
      </c>
      <c r="E107" s="119">
        <v>1.359</v>
      </c>
      <c r="F107" s="120"/>
      <c r="G107" s="120"/>
      <c r="H107" s="120"/>
      <c r="I107" s="120"/>
      <c r="J107" s="120"/>
      <c r="K107" s="5" t="s">
        <v>402</v>
      </c>
    </row>
    <row r="108" spans="1:11" s="1" customFormat="1" x14ac:dyDescent="0.25">
      <c r="A108" s="54" t="s">
        <v>184</v>
      </c>
      <c r="B108" s="55" t="s">
        <v>185</v>
      </c>
      <c r="C108" s="121" t="str" cm="1">
        <f t="array" ref="C108">IF(_xlfn.TEXTJOIN(", ", TRUE, IF(($B$26:$J$26&lt;&gt;"")*($B$27:$J$27&lt;&gt;"Not valid")*(ISNUMBER(B107:J107))*(B107:J107&lt;0.85), B26:J26, "")) = "", "N/A", _xlfn.TEXTJOIN(", ", TRUE, IF((B26:J26&lt;&gt;"")*($B$27:$J$27&lt;&gt;"Not valid")*(ISNUMBER(B107:J107))*(B107:J107&lt;0.85), B26:J26, "")))</f>
        <v>N/A</v>
      </c>
      <c r="D108" s="55" t="s">
        <v>186</v>
      </c>
      <c r="E108" s="121" t="str" cm="1">
        <f t="array" ref="E108">IF(_xlfn.TEXTJOIN(", ", TRUE, IF((B26:J26&lt;&gt;"")*($B$27:$J$27&lt;&gt;"Not valid")*(ISNUMBER(B107:J107))*(B107:J107&gt;=0.85)*(B107:J107&lt;1.25), B26:J26, "")) = "", "N/A", _xlfn.TEXTJOIN(", ", TRUE, IF((B26:J26&lt;&gt;"")*($B$27:$J$27&lt;&gt;"Not valid")*(ISNUMBER(B107:J107))*(B107:J107&gt;=0.85)*(B107:J107&lt;1.25), B26:J26, "")))</f>
        <v>2, 3</v>
      </c>
      <c r="F108" s="55" t="s">
        <v>187</v>
      </c>
      <c r="G108" s="121" t="str" cm="1">
        <f t="array" ref="G108">IF(_xlfn.TEXTJOIN(", ", TRUE, IF((B26:J26&lt;&gt;"")*($B$27:$J$27&lt;&gt;"Not valid")*(ISNUMBER(B107:J107))*(B107:J107&gt;=1.25)*(B107:J107&lt;1.9), B26:J26, "")) = "", "N/A", _xlfn.TEXTJOIN(", ", TRUE, IF((B26:J26&lt;&gt;"")*($B$27:$J$27&lt;&gt;"Not valid")*(ISNUMBER(B107:J107))*(B107:J107&gt;=1.25)*(B107:J107&lt;1.9), B26:J26, "")))</f>
        <v>1, 4</v>
      </c>
      <c r="H108" s="57" t="s">
        <v>188</v>
      </c>
      <c r="I108" s="321" t="str" cm="1">
        <f t="array" ref="I108">IF(_xlfn.TEXTJOIN(", ", TRUE, IF((B26:J26&lt;&gt;"")*($B$27:$J$27&lt;&gt;"Not valid")*(ISNUMBER(B107:J107))*(B107:J107&gt;=1.9), B26:J26, "")) = "", "N/A", _xlfn.TEXTJOIN(", ", TRUE, IF((B26:J26&lt;&gt;"")*($B$27:$J$27&lt;&gt;"Not valid")*(ISNUMBER(B107:J107))*(B107:J107&gt;=1.9), B26:J26, "")))</f>
        <v>N/A</v>
      </c>
      <c r="J108" s="268"/>
      <c r="K108" s="58"/>
    </row>
    <row r="109" spans="1:11" s="1" customFormat="1" ht="24" x14ac:dyDescent="0.25">
      <c r="A109" s="30" t="s">
        <v>189</v>
      </c>
      <c r="B109" s="272" t="s">
        <v>12</v>
      </c>
      <c r="C109" s="273"/>
      <c r="D109" s="312" t="s">
        <v>190</v>
      </c>
      <c r="E109" s="313"/>
      <c r="F109" s="313"/>
      <c r="G109" s="313"/>
      <c r="H109" s="314"/>
      <c r="I109" s="272" t="s">
        <v>191</v>
      </c>
      <c r="J109" s="273"/>
      <c r="K109" s="59"/>
    </row>
    <row r="110" spans="1:11" s="1" customFormat="1" x14ac:dyDescent="0.25">
      <c r="A110" s="4" t="s">
        <v>192</v>
      </c>
      <c r="B110" s="272" t="s">
        <v>12</v>
      </c>
      <c r="C110" s="281"/>
      <c r="D110" s="281"/>
      <c r="E110" s="281"/>
      <c r="F110" s="281"/>
      <c r="G110" s="281"/>
      <c r="H110" s="281"/>
      <c r="I110" s="281"/>
      <c r="J110" s="273"/>
      <c r="K110" s="60"/>
    </row>
    <row r="111" spans="1:11" s="1" customFormat="1" ht="24" x14ac:dyDescent="0.25">
      <c r="A111" s="30" t="s">
        <v>403</v>
      </c>
      <c r="B111" s="260"/>
      <c r="C111" s="261"/>
      <c r="D111" s="261"/>
      <c r="E111" s="261"/>
      <c r="F111" s="261"/>
      <c r="G111" s="261"/>
      <c r="H111" s="261"/>
      <c r="I111" s="261"/>
      <c r="J111" s="262"/>
      <c r="K111" s="6"/>
    </row>
    <row r="112" spans="1:11" s="1" customFormat="1" ht="14.45" customHeight="1" x14ac:dyDescent="0.25">
      <c r="A112" s="61" t="s">
        <v>193</v>
      </c>
      <c r="B112" s="122">
        <v>3</v>
      </c>
      <c r="C112" s="122">
        <v>3</v>
      </c>
      <c r="D112" s="122">
        <v>3</v>
      </c>
      <c r="E112" s="122">
        <v>3</v>
      </c>
      <c r="F112" s="123"/>
      <c r="G112" s="123"/>
      <c r="H112" s="123"/>
      <c r="I112" s="123"/>
      <c r="J112" s="123"/>
      <c r="K112" s="5" t="s">
        <v>404</v>
      </c>
    </row>
    <row r="113" spans="1:11" s="1" customFormat="1" ht="14.45" customHeight="1" x14ac:dyDescent="0.25">
      <c r="A113" s="61" t="s">
        <v>195</v>
      </c>
      <c r="B113" s="124">
        <v>3</v>
      </c>
      <c r="C113" s="124">
        <v>3</v>
      </c>
      <c r="D113" s="124">
        <v>3</v>
      </c>
      <c r="E113" s="124">
        <v>2</v>
      </c>
      <c r="F113" s="125"/>
      <c r="G113" s="125"/>
      <c r="H113" s="125"/>
      <c r="I113" s="125"/>
      <c r="J113" s="125"/>
      <c r="K113" s="5" t="s">
        <v>404</v>
      </c>
    </row>
    <row r="114" spans="1:11" s="1" customFormat="1" ht="14.45" customHeight="1" x14ac:dyDescent="0.25">
      <c r="A114" s="64" t="s">
        <v>197</v>
      </c>
      <c r="B114" s="122" t="s">
        <v>89</v>
      </c>
      <c r="C114" s="122" t="s">
        <v>89</v>
      </c>
      <c r="D114" s="122" t="s">
        <v>89</v>
      </c>
      <c r="E114" s="122" t="s">
        <v>89</v>
      </c>
      <c r="F114" s="123"/>
      <c r="G114" s="123"/>
      <c r="H114" s="123"/>
      <c r="I114" s="123"/>
      <c r="J114" s="123"/>
      <c r="K114" s="5" t="s">
        <v>404</v>
      </c>
    </row>
    <row r="115" spans="1:11" s="1" customFormat="1" ht="14.45" customHeight="1" x14ac:dyDescent="0.25">
      <c r="A115" s="41" t="s">
        <v>405</v>
      </c>
      <c r="B115" s="315"/>
      <c r="C115" s="316"/>
      <c r="D115" s="316"/>
      <c r="E115" s="316"/>
      <c r="F115" s="316"/>
      <c r="G115" s="316"/>
      <c r="H115" s="317"/>
      <c r="I115" s="126" t="s">
        <v>58</v>
      </c>
      <c r="J115" s="127"/>
      <c r="K115" s="128"/>
    </row>
    <row r="116" spans="1:11" s="1" customFormat="1" ht="14.45" customHeight="1" x14ac:dyDescent="0.25">
      <c r="A116" s="129" t="s">
        <v>406</v>
      </c>
      <c r="B116" s="91" t="s">
        <v>407</v>
      </c>
      <c r="C116" s="304"/>
      <c r="D116" s="305"/>
      <c r="E116" s="306"/>
      <c r="F116" s="91" t="s">
        <v>408</v>
      </c>
      <c r="G116" s="304"/>
      <c r="H116" s="306"/>
      <c r="I116" s="130" t="s">
        <v>58</v>
      </c>
      <c r="J116" s="131"/>
      <c r="K116" s="94"/>
    </row>
    <row r="117" spans="1:11" s="1" customFormat="1" ht="14.45" customHeight="1" x14ac:dyDescent="0.25">
      <c r="A117" s="4" t="s">
        <v>198</v>
      </c>
      <c r="B117" s="102">
        <v>18725</v>
      </c>
      <c r="C117" s="132">
        <v>11892</v>
      </c>
      <c r="D117" s="132">
        <v>13633</v>
      </c>
      <c r="E117" s="132">
        <v>19067</v>
      </c>
      <c r="F117" s="133"/>
      <c r="G117" s="133"/>
      <c r="H117" s="133"/>
      <c r="I117" s="133"/>
      <c r="J117" s="133"/>
      <c r="K117" s="5" t="s">
        <v>374</v>
      </c>
    </row>
    <row r="118" spans="1:11" s="1" customFormat="1" ht="14.45" customHeight="1" x14ac:dyDescent="0.25">
      <c r="A118" s="4" t="s">
        <v>200</v>
      </c>
      <c r="B118" s="101">
        <v>31.41</v>
      </c>
      <c r="C118" s="101">
        <v>67.45</v>
      </c>
      <c r="D118" s="101">
        <v>57.07</v>
      </c>
      <c r="E118" s="101">
        <v>31.07</v>
      </c>
      <c r="F118" s="118"/>
      <c r="G118" s="118"/>
      <c r="H118" s="118"/>
      <c r="I118" s="118"/>
      <c r="J118" s="118"/>
      <c r="K118" s="5" t="s">
        <v>374</v>
      </c>
    </row>
    <row r="119" spans="1:11" s="1" customFormat="1" ht="14.45" customHeight="1" x14ac:dyDescent="0.25">
      <c r="A119" s="4" t="s">
        <v>201</v>
      </c>
      <c r="B119" s="272" t="s">
        <v>12</v>
      </c>
      <c r="C119" s="281"/>
      <c r="D119" s="281"/>
      <c r="E119" s="281"/>
      <c r="F119" s="281"/>
      <c r="G119" s="281"/>
      <c r="H119" s="273"/>
      <c r="I119" s="14" t="s">
        <v>58</v>
      </c>
      <c r="J119" s="113">
        <v>6</v>
      </c>
      <c r="K119" s="6"/>
    </row>
    <row r="120" spans="1:11" s="1" customFormat="1" ht="14.45" customHeight="1" x14ac:dyDescent="0.25">
      <c r="A120" s="4" t="s">
        <v>202</v>
      </c>
      <c r="B120" s="272" t="s">
        <v>89</v>
      </c>
      <c r="C120" s="281"/>
      <c r="D120" s="281"/>
      <c r="E120" s="281"/>
      <c r="F120" s="281"/>
      <c r="G120" s="281"/>
      <c r="H120" s="281"/>
      <c r="I120" s="281"/>
      <c r="J120" s="273"/>
      <c r="K120" s="29"/>
    </row>
    <row r="121" spans="1:11" s="1" customFormat="1" ht="14.45" customHeight="1" x14ac:dyDescent="0.25">
      <c r="A121" s="4" t="s">
        <v>203</v>
      </c>
      <c r="B121" s="134">
        <v>0.72399999999999998</v>
      </c>
      <c r="C121" s="134">
        <v>0.72709999999999997</v>
      </c>
      <c r="D121" s="134">
        <v>0.74829999999999997</v>
      </c>
      <c r="E121" s="134">
        <v>0.73880000000000001</v>
      </c>
      <c r="F121" s="135"/>
      <c r="G121" s="135"/>
      <c r="H121" s="135"/>
      <c r="I121" s="135"/>
      <c r="J121" s="135"/>
      <c r="K121" s="5" t="s">
        <v>374</v>
      </c>
    </row>
    <row r="122" spans="1:11" s="1" customFormat="1" ht="14.45" customHeight="1" x14ac:dyDescent="0.25">
      <c r="A122" s="38" t="s">
        <v>204</v>
      </c>
      <c r="B122" s="97">
        <v>72</v>
      </c>
      <c r="C122" s="97">
        <v>74</v>
      </c>
      <c r="D122" s="97">
        <v>73</v>
      </c>
      <c r="E122" s="97">
        <v>72</v>
      </c>
      <c r="F122" s="118"/>
      <c r="G122" s="118"/>
      <c r="H122" s="118"/>
      <c r="I122" s="118"/>
      <c r="J122" s="118"/>
      <c r="K122" s="5" t="s">
        <v>402</v>
      </c>
    </row>
    <row r="123" spans="1:11" s="1" customFormat="1" ht="14.45" customHeight="1" x14ac:dyDescent="0.25">
      <c r="A123" s="38" t="s">
        <v>206</v>
      </c>
      <c r="B123" s="97">
        <v>74</v>
      </c>
      <c r="C123" s="97">
        <v>77</v>
      </c>
      <c r="D123" s="97">
        <v>74</v>
      </c>
      <c r="E123" s="97">
        <v>76</v>
      </c>
      <c r="F123" s="118"/>
      <c r="G123" s="118"/>
      <c r="H123" s="118"/>
      <c r="I123" s="118"/>
      <c r="J123" s="118"/>
      <c r="K123" s="5" t="s">
        <v>402</v>
      </c>
    </row>
    <row r="124" spans="1:11" s="1" customFormat="1" ht="14.45" customHeight="1" x14ac:dyDescent="0.25">
      <c r="A124" s="38" t="s">
        <v>207</v>
      </c>
      <c r="B124" s="97">
        <v>0</v>
      </c>
      <c r="C124" s="97">
        <v>0</v>
      </c>
      <c r="D124" s="97">
        <v>0</v>
      </c>
      <c r="E124" s="97">
        <v>0</v>
      </c>
      <c r="F124" s="118"/>
      <c r="G124" s="118"/>
      <c r="H124" s="118"/>
      <c r="I124" s="118"/>
      <c r="J124" s="118"/>
      <c r="K124" s="5" t="s">
        <v>409</v>
      </c>
    </row>
    <row r="125" spans="1:11" s="1" customFormat="1" ht="14.45" customHeight="1" x14ac:dyDescent="0.25">
      <c r="A125" s="38" t="s">
        <v>209</v>
      </c>
      <c r="B125" s="136">
        <v>0.26600000000000001</v>
      </c>
      <c r="C125" s="134">
        <v>0.28000000000000003</v>
      </c>
      <c r="D125" s="134">
        <v>0.36099999999999999</v>
      </c>
      <c r="E125" s="134">
        <v>0.27300000000000002</v>
      </c>
      <c r="F125" s="135"/>
      <c r="G125" s="135"/>
      <c r="H125" s="135"/>
      <c r="I125" s="135"/>
      <c r="J125" s="135"/>
      <c r="K125" s="5" t="s">
        <v>402</v>
      </c>
    </row>
    <row r="126" spans="1:11" s="1" customFormat="1" ht="14.45" customHeight="1" x14ac:dyDescent="0.25">
      <c r="A126" s="38" t="s">
        <v>210</v>
      </c>
      <c r="B126" s="97">
        <v>29.765999999999998</v>
      </c>
      <c r="C126" s="101">
        <v>29.471</v>
      </c>
      <c r="D126" s="101">
        <v>29.5</v>
      </c>
      <c r="E126" s="101">
        <v>30.091000000000001</v>
      </c>
      <c r="F126" s="118"/>
      <c r="G126" s="118"/>
      <c r="H126" s="118"/>
      <c r="I126" s="118"/>
      <c r="J126" s="118"/>
      <c r="K126" s="5" t="s">
        <v>410</v>
      </c>
    </row>
    <row r="127" spans="1:11" s="1" customFormat="1" ht="14.45" customHeight="1" x14ac:dyDescent="0.25">
      <c r="A127" s="41" t="s">
        <v>211</v>
      </c>
      <c r="B127" s="101">
        <v>0.18</v>
      </c>
      <c r="C127" s="101">
        <v>0.2</v>
      </c>
      <c r="D127" s="101">
        <v>0.18</v>
      </c>
      <c r="E127" s="101">
        <v>0.18</v>
      </c>
      <c r="F127" s="118"/>
      <c r="G127" s="118"/>
      <c r="H127" s="118"/>
      <c r="I127" s="118"/>
      <c r="J127" s="118"/>
      <c r="K127" s="5" t="s">
        <v>411</v>
      </c>
    </row>
    <row r="128" spans="1:11" s="1" customFormat="1" ht="14.45" customHeight="1" x14ac:dyDescent="0.25">
      <c r="A128" s="4" t="s">
        <v>213</v>
      </c>
      <c r="B128" s="101"/>
      <c r="C128" s="101"/>
      <c r="D128" s="101"/>
      <c r="E128" s="101"/>
      <c r="F128" s="118"/>
      <c r="G128" s="118"/>
      <c r="H128" s="118"/>
      <c r="I128" s="118"/>
      <c r="J128" s="118"/>
      <c r="K128" s="5" t="s">
        <v>412</v>
      </c>
    </row>
    <row r="129" spans="1:11" s="1" customFormat="1" ht="14.45" customHeight="1" x14ac:dyDescent="0.25">
      <c r="A129" s="4" t="s">
        <v>215</v>
      </c>
      <c r="B129" s="101"/>
      <c r="C129" s="101"/>
      <c r="D129" s="101"/>
      <c r="E129" s="101"/>
      <c r="F129" s="118"/>
      <c r="G129" s="118"/>
      <c r="H129" s="118"/>
      <c r="I129" s="118"/>
      <c r="J129" s="118"/>
      <c r="K129" s="5" t="s">
        <v>413</v>
      </c>
    </row>
    <row r="130" spans="1:11" s="1" customFormat="1" ht="14.45" customHeight="1" x14ac:dyDescent="0.25">
      <c r="A130" s="4" t="s">
        <v>217</v>
      </c>
      <c r="B130" s="101" t="s">
        <v>12</v>
      </c>
      <c r="C130" s="101" t="s">
        <v>12</v>
      </c>
      <c r="D130" s="101" t="s">
        <v>12</v>
      </c>
      <c r="E130" s="101" t="s">
        <v>12</v>
      </c>
      <c r="F130" s="118"/>
      <c r="G130" s="118"/>
      <c r="H130" s="118"/>
      <c r="I130" s="118"/>
      <c r="J130" s="118"/>
      <c r="K130" s="5" t="s">
        <v>414</v>
      </c>
    </row>
    <row r="131" spans="1:11" s="1" customFormat="1" ht="14.45" customHeight="1" x14ac:dyDescent="0.25">
      <c r="A131" s="4" t="s">
        <v>415</v>
      </c>
      <c r="B131" s="101"/>
      <c r="C131" s="101"/>
      <c r="D131" s="101"/>
      <c r="E131" s="101"/>
      <c r="F131" s="118"/>
      <c r="G131" s="118"/>
      <c r="H131" s="118"/>
      <c r="I131" s="118"/>
      <c r="J131" s="118"/>
      <c r="K131" s="6" t="s">
        <v>373</v>
      </c>
    </row>
    <row r="132" spans="1:11" s="1" customFormat="1" x14ac:dyDescent="0.25">
      <c r="A132" s="4" t="s">
        <v>218</v>
      </c>
      <c r="B132" s="101"/>
      <c r="C132" s="101"/>
      <c r="D132" s="101"/>
      <c r="E132" s="101"/>
      <c r="F132" s="118"/>
      <c r="G132" s="118"/>
      <c r="H132" s="118"/>
      <c r="I132" s="118"/>
      <c r="J132" s="118"/>
      <c r="K132" s="6" t="s">
        <v>373</v>
      </c>
    </row>
    <row r="133" spans="1:11" s="1" customFormat="1" x14ac:dyDescent="0.25">
      <c r="A133" s="4" t="s">
        <v>416</v>
      </c>
      <c r="B133" s="307"/>
      <c r="C133" s="308"/>
      <c r="D133" s="309" t="s">
        <v>417</v>
      </c>
      <c r="E133" s="310"/>
      <c r="F133" s="311"/>
      <c r="G133" s="307"/>
      <c r="H133" s="308"/>
      <c r="I133" s="14" t="s">
        <v>58</v>
      </c>
      <c r="J133" s="113"/>
      <c r="K133" s="6"/>
    </row>
    <row r="134" spans="1:11" s="1" customFormat="1" x14ac:dyDescent="0.25">
      <c r="A134" s="2" t="s">
        <v>219</v>
      </c>
      <c r="B134" s="257" t="s">
        <v>3</v>
      </c>
      <c r="C134" s="258"/>
      <c r="D134" s="258"/>
      <c r="E134" s="258"/>
      <c r="F134" s="258"/>
      <c r="G134" s="258"/>
      <c r="H134" s="258"/>
      <c r="I134" s="258"/>
      <c r="J134" s="259"/>
      <c r="K134" s="3" t="s">
        <v>4</v>
      </c>
    </row>
    <row r="135" spans="1:11" s="1" customFormat="1" x14ac:dyDescent="0.25">
      <c r="A135" s="4" t="s">
        <v>220</v>
      </c>
      <c r="B135" s="101">
        <v>2.19</v>
      </c>
      <c r="C135" s="101">
        <v>3.02</v>
      </c>
      <c r="D135" s="101">
        <v>0.99</v>
      </c>
      <c r="E135" s="101">
        <v>2.99</v>
      </c>
      <c r="F135" s="118"/>
      <c r="G135" s="118"/>
      <c r="H135" s="118"/>
      <c r="I135" s="118"/>
      <c r="J135" s="118"/>
      <c r="K135" s="6" t="s">
        <v>374</v>
      </c>
    </row>
    <row r="136" spans="1:11" s="1" customFormat="1" x14ac:dyDescent="0.25">
      <c r="A136" s="4" t="s">
        <v>221</v>
      </c>
      <c r="B136" s="272" t="s">
        <v>12</v>
      </c>
      <c r="C136" s="281"/>
      <c r="D136" s="281"/>
      <c r="E136" s="273"/>
      <c r="F136" s="14" t="s">
        <v>58</v>
      </c>
      <c r="G136" s="301">
        <v>6</v>
      </c>
      <c r="H136" s="302"/>
      <c r="I136" s="302"/>
      <c r="J136" s="303"/>
      <c r="K136" s="29"/>
    </row>
    <row r="137" spans="1:11" s="1" customFormat="1" x14ac:dyDescent="0.25">
      <c r="A137" s="4" t="s">
        <v>222</v>
      </c>
      <c r="B137" s="272" t="s">
        <v>89</v>
      </c>
      <c r="C137" s="281"/>
      <c r="D137" s="281"/>
      <c r="E137" s="273"/>
      <c r="F137" s="14" t="s">
        <v>58</v>
      </c>
      <c r="G137" s="301">
        <v>6</v>
      </c>
      <c r="H137" s="302"/>
      <c r="I137" s="302"/>
      <c r="J137" s="303"/>
      <c r="K137" s="29"/>
    </row>
    <row r="138" spans="1:11" s="1" customFormat="1" x14ac:dyDescent="0.25">
      <c r="A138" s="4" t="s">
        <v>223</v>
      </c>
      <c r="B138" s="272" t="s">
        <v>12</v>
      </c>
      <c r="C138" s="281"/>
      <c r="D138" s="281"/>
      <c r="E138" s="273"/>
      <c r="F138" s="14" t="s">
        <v>58</v>
      </c>
      <c r="G138" s="301" t="s">
        <v>385</v>
      </c>
      <c r="H138" s="302"/>
      <c r="I138" s="302"/>
      <c r="J138" s="303"/>
      <c r="K138" s="29"/>
    </row>
    <row r="139" spans="1:11" s="1" customFormat="1" x14ac:dyDescent="0.25">
      <c r="A139" s="2" t="s">
        <v>224</v>
      </c>
      <c r="B139" s="257" t="s">
        <v>3</v>
      </c>
      <c r="C139" s="258"/>
      <c r="D139" s="258"/>
      <c r="E139" s="258"/>
      <c r="F139" s="258"/>
      <c r="G139" s="258"/>
      <c r="H139" s="258"/>
      <c r="I139" s="258"/>
      <c r="J139" s="259"/>
      <c r="K139" s="3" t="s">
        <v>4</v>
      </c>
    </row>
    <row r="140" spans="1:11" s="1" customFormat="1" ht="15" customHeight="1" x14ac:dyDescent="0.25">
      <c r="A140" s="16" t="s">
        <v>225</v>
      </c>
      <c r="B140" s="137" t="str">
        <f t="shared" ref="B140:J140" si="1">IF(B103&lt;&gt;"",B103,"")</f>
        <v>Cat III</v>
      </c>
      <c r="C140" s="137" t="str">
        <f t="shared" si="1"/>
        <v>Cat II</v>
      </c>
      <c r="D140" s="137" t="str">
        <f t="shared" si="1"/>
        <v>Cat II</v>
      </c>
      <c r="E140" s="137" t="str">
        <f t="shared" si="1"/>
        <v>Cat III</v>
      </c>
      <c r="F140" s="137" t="str">
        <f t="shared" si="1"/>
        <v/>
      </c>
      <c r="G140" s="137" t="str">
        <f t="shared" si="1"/>
        <v/>
      </c>
      <c r="H140" s="137" t="str">
        <f t="shared" si="1"/>
        <v/>
      </c>
      <c r="I140" s="137" t="str">
        <f t="shared" si="1"/>
        <v/>
      </c>
      <c r="J140" s="137" t="str">
        <f t="shared" si="1"/>
        <v/>
      </c>
      <c r="K140" s="69"/>
    </row>
    <row r="141" spans="1:11" s="1" customFormat="1" ht="15" customHeight="1" x14ac:dyDescent="0.25">
      <c r="A141" s="4" t="s">
        <v>226</v>
      </c>
      <c r="B141" s="101" t="s">
        <v>12</v>
      </c>
      <c r="C141" s="101" t="s">
        <v>12</v>
      </c>
      <c r="D141" s="101" t="s">
        <v>12</v>
      </c>
      <c r="E141" s="101" t="s">
        <v>12</v>
      </c>
      <c r="F141" s="118"/>
      <c r="G141" s="118"/>
      <c r="H141" s="118"/>
      <c r="I141" s="118"/>
      <c r="J141" s="118"/>
      <c r="K141" s="69" t="s">
        <v>411</v>
      </c>
    </row>
    <row r="142" spans="1:11" s="1" customFormat="1" ht="15" customHeight="1" x14ac:dyDescent="0.25">
      <c r="A142" s="70" t="s">
        <v>228</v>
      </c>
      <c r="B142" s="272" t="s">
        <v>12</v>
      </c>
      <c r="C142" s="281"/>
      <c r="D142" s="281"/>
      <c r="E142" s="281"/>
      <c r="F142" s="281"/>
      <c r="G142" s="281"/>
      <c r="H142" s="273"/>
      <c r="I142" s="14" t="s">
        <v>58</v>
      </c>
      <c r="J142" s="101">
        <v>9</v>
      </c>
      <c r="K142" s="51"/>
    </row>
    <row r="143" spans="1:11" s="1" customFormat="1" ht="15" customHeight="1" x14ac:dyDescent="0.25">
      <c r="A143" s="4" t="s">
        <v>229</v>
      </c>
      <c r="B143" s="272" t="s">
        <v>12</v>
      </c>
      <c r="C143" s="281"/>
      <c r="D143" s="281"/>
      <c r="E143" s="281"/>
      <c r="F143" s="281"/>
      <c r="G143" s="281"/>
      <c r="H143" s="273"/>
      <c r="I143" s="14" t="s">
        <v>58</v>
      </c>
      <c r="J143" s="101">
        <v>12</v>
      </c>
      <c r="K143" s="6"/>
    </row>
    <row r="144" spans="1:11" s="1" customFormat="1" x14ac:dyDescent="0.25">
      <c r="A144" s="2" t="s">
        <v>230</v>
      </c>
      <c r="B144" s="257" t="s">
        <v>3</v>
      </c>
      <c r="C144" s="258"/>
      <c r="D144" s="258"/>
      <c r="E144" s="258"/>
      <c r="F144" s="258"/>
      <c r="G144" s="258"/>
      <c r="H144" s="258"/>
      <c r="I144" s="258"/>
      <c r="J144" s="259"/>
      <c r="K144" s="3" t="s">
        <v>4</v>
      </c>
    </row>
    <row r="145" spans="1:11" s="1" customFormat="1" ht="14.45" customHeight="1" x14ac:dyDescent="0.25">
      <c r="A145" s="4" t="s">
        <v>231</v>
      </c>
      <c r="B145" s="272" t="s">
        <v>232</v>
      </c>
      <c r="C145" s="281"/>
      <c r="D145" s="281"/>
      <c r="E145" s="281"/>
      <c r="F145" s="281"/>
      <c r="G145" s="281"/>
      <c r="H145" s="273"/>
      <c r="I145" s="14" t="s">
        <v>58</v>
      </c>
      <c r="J145" s="101">
        <v>12</v>
      </c>
      <c r="K145" s="6"/>
    </row>
    <row r="146" spans="1:11" s="1" customFormat="1" x14ac:dyDescent="0.25">
      <c r="A146" s="4" t="s">
        <v>233</v>
      </c>
      <c r="B146" s="101">
        <v>10.625</v>
      </c>
      <c r="C146" s="101">
        <v>10.625</v>
      </c>
      <c r="D146" s="101">
        <v>10.625</v>
      </c>
      <c r="E146" s="101">
        <v>10.625</v>
      </c>
      <c r="F146" s="118"/>
      <c r="G146" s="118"/>
      <c r="H146" s="118"/>
      <c r="I146" s="118"/>
      <c r="J146" s="118"/>
      <c r="K146" s="6" t="s">
        <v>418</v>
      </c>
    </row>
    <row r="147" spans="1:11" s="1" customFormat="1" x14ac:dyDescent="0.25">
      <c r="A147" s="16" t="s">
        <v>419</v>
      </c>
      <c r="B147" s="298" t="str" cm="1">
        <f t="array" ref="B147">_xlfn.IFS(NOT(ISNUMBER(C77)),"firebox width is missing",NOT(ISNUMBER(E77)),"firebox depth is missing",C77&gt;=E77,"east/west",E77&gt;C77,"north/south",1,"other")</f>
        <v>east/west</v>
      </c>
      <c r="C147" s="299"/>
      <c r="D147" s="299"/>
      <c r="E147" s="299"/>
      <c r="F147" s="299"/>
      <c r="G147" s="299"/>
      <c r="H147" s="299"/>
      <c r="I147" s="299"/>
      <c r="J147" s="300"/>
      <c r="K147" s="6"/>
    </row>
    <row r="148" spans="1:11" s="1" customFormat="1" x14ac:dyDescent="0.25">
      <c r="A148" s="4" t="s">
        <v>420</v>
      </c>
      <c r="B148" s="138"/>
      <c r="C148" s="138"/>
      <c r="D148" s="138"/>
      <c r="E148" s="138"/>
      <c r="F148" s="139"/>
      <c r="G148" s="139"/>
      <c r="H148" s="139"/>
      <c r="I148" s="139"/>
      <c r="J148" s="139"/>
      <c r="K148" s="6" t="s">
        <v>373</v>
      </c>
    </row>
    <row r="149" spans="1:11" s="1" customFormat="1" x14ac:dyDescent="0.25">
      <c r="A149" s="4" t="s">
        <v>421</v>
      </c>
      <c r="B149" s="272"/>
      <c r="C149" s="281"/>
      <c r="D149" s="281"/>
      <c r="E149" s="281"/>
      <c r="F149" s="281"/>
      <c r="G149" s="281"/>
      <c r="H149" s="281"/>
      <c r="I149" s="281"/>
      <c r="J149" s="273"/>
      <c r="K149" s="6"/>
    </row>
    <row r="150" spans="1:11" s="1" customFormat="1" x14ac:dyDescent="0.25">
      <c r="A150" s="4" t="s">
        <v>422</v>
      </c>
      <c r="B150" s="272"/>
      <c r="C150" s="281"/>
      <c r="D150" s="281"/>
      <c r="E150" s="281"/>
      <c r="F150" s="281"/>
      <c r="G150" s="281"/>
      <c r="H150" s="281"/>
      <c r="I150" s="281"/>
      <c r="J150" s="273"/>
      <c r="K150" s="6"/>
    </row>
    <row r="151" spans="1:11" s="1" customFormat="1" x14ac:dyDescent="0.25">
      <c r="A151" s="4" t="s">
        <v>235</v>
      </c>
      <c r="B151" s="101">
        <v>7.1</v>
      </c>
      <c r="C151" s="101">
        <v>7.4770000000000003</v>
      </c>
      <c r="D151" s="101">
        <v>7.2649999999999997</v>
      </c>
      <c r="E151" s="101">
        <v>7.1849999999999996</v>
      </c>
      <c r="F151" s="118"/>
      <c r="G151" s="118"/>
      <c r="H151" s="118"/>
      <c r="I151" s="118"/>
      <c r="J151" s="118"/>
      <c r="K151" s="6" t="s">
        <v>418</v>
      </c>
    </row>
    <row r="152" spans="1:11" s="1" customFormat="1" x14ac:dyDescent="0.25">
      <c r="A152" s="4" t="s">
        <v>237</v>
      </c>
      <c r="B152" s="134">
        <v>0.2016</v>
      </c>
      <c r="C152" s="134">
        <v>0.2041</v>
      </c>
      <c r="D152" s="134">
        <v>0.2056</v>
      </c>
      <c r="E152" s="134">
        <v>0.2064</v>
      </c>
      <c r="F152" s="135"/>
      <c r="G152" s="135"/>
      <c r="H152" s="135"/>
      <c r="I152" s="135"/>
      <c r="J152" s="135"/>
      <c r="K152" s="6" t="s">
        <v>418</v>
      </c>
    </row>
    <row r="153" spans="1:11" s="1" customFormat="1" x14ac:dyDescent="0.25">
      <c r="A153" s="4" t="s">
        <v>238</v>
      </c>
      <c r="B153" s="134">
        <v>0.20899999999999999</v>
      </c>
      <c r="C153" s="134">
        <v>0.216</v>
      </c>
      <c r="D153" s="134">
        <v>0.218</v>
      </c>
      <c r="E153" s="134">
        <v>0.217</v>
      </c>
      <c r="F153" s="135"/>
      <c r="G153" s="135"/>
      <c r="H153" s="135"/>
      <c r="I153" s="135"/>
      <c r="J153" s="135"/>
      <c r="K153" s="6" t="s">
        <v>423</v>
      </c>
    </row>
    <row r="154" spans="1:11" s="1" customFormat="1" x14ac:dyDescent="0.25">
      <c r="A154" s="71" t="s">
        <v>239</v>
      </c>
      <c r="B154" s="134">
        <v>0.19</v>
      </c>
      <c r="C154" s="134">
        <v>0.191</v>
      </c>
      <c r="D154" s="134">
        <v>0.191</v>
      </c>
      <c r="E154" s="134">
        <v>0.191</v>
      </c>
      <c r="F154" s="140"/>
      <c r="G154" s="140"/>
      <c r="H154" s="140"/>
      <c r="I154" s="140"/>
      <c r="J154" s="140"/>
      <c r="K154" s="6" t="s">
        <v>423</v>
      </c>
    </row>
    <row r="155" spans="1:11" s="1" customFormat="1" x14ac:dyDescent="0.25">
      <c r="A155" s="64" t="s">
        <v>240</v>
      </c>
      <c r="B155" s="122" t="s">
        <v>69</v>
      </c>
      <c r="C155" s="122" t="s">
        <v>69</v>
      </c>
      <c r="D155" s="122" t="s">
        <v>69</v>
      </c>
      <c r="E155" s="122" t="s">
        <v>69</v>
      </c>
      <c r="F155" s="123"/>
      <c r="G155" s="123"/>
      <c r="H155" s="123"/>
      <c r="I155" s="123"/>
      <c r="J155" s="123"/>
      <c r="K155" s="6" t="s">
        <v>373</v>
      </c>
    </row>
    <row r="156" spans="1:11" s="1" customFormat="1" x14ac:dyDescent="0.25">
      <c r="A156" s="64" t="s">
        <v>241</v>
      </c>
      <c r="B156" s="141"/>
      <c r="C156" s="141"/>
      <c r="D156" s="141"/>
      <c r="E156" s="141"/>
      <c r="F156" s="142"/>
      <c r="G156" s="142"/>
      <c r="H156" s="142"/>
      <c r="I156" s="142"/>
      <c r="J156" s="142"/>
      <c r="K156" s="6" t="s">
        <v>196</v>
      </c>
    </row>
    <row r="157" spans="1:11" s="1" customFormat="1" x14ac:dyDescent="0.25">
      <c r="A157" s="74" t="s">
        <v>242</v>
      </c>
      <c r="B157" s="143">
        <v>0.1986</v>
      </c>
      <c r="C157" s="143">
        <v>0.2046</v>
      </c>
      <c r="D157" s="143">
        <v>0.2</v>
      </c>
      <c r="E157" s="143">
        <v>0.19939999999999999</v>
      </c>
      <c r="F157" s="144"/>
      <c r="G157" s="144"/>
      <c r="H157" s="144"/>
      <c r="I157" s="144"/>
      <c r="J157" s="144"/>
      <c r="K157" s="94" t="s">
        <v>418</v>
      </c>
    </row>
    <row r="158" spans="1:11" s="1" customFormat="1" x14ac:dyDescent="0.25">
      <c r="A158" s="74" t="s">
        <v>243</v>
      </c>
      <c r="B158" s="122" t="s">
        <v>232</v>
      </c>
      <c r="C158" s="122" t="s">
        <v>232</v>
      </c>
      <c r="D158" s="122" t="s">
        <v>232</v>
      </c>
      <c r="E158" s="122" t="s">
        <v>232</v>
      </c>
      <c r="F158" s="123"/>
      <c r="G158" s="123"/>
      <c r="H158" s="123"/>
      <c r="I158" s="123"/>
      <c r="J158" s="123"/>
      <c r="K158" s="94" t="s">
        <v>227</v>
      </c>
    </row>
    <row r="159" spans="1:11" s="1" customFormat="1" x14ac:dyDescent="0.25">
      <c r="A159" s="16" t="s">
        <v>245</v>
      </c>
      <c r="B159" s="292" t="str" cm="1">
        <f t="array" ref="B159">IF(COUNTIF(B26:J26,"&lt;&gt;")&lt;=1,
   "",
   IF(SUMPRODUCT(--(B26:J26&lt;&gt;""), --(B146:J146="")) &gt; 0,
      "data is missing",
      IF(SUMPRODUCT(--(B26:J26&lt;&gt;""), --((B146:J146="nr") + (B146:J146="not reported"))) &gt; 0,
         "not reported",
         IF(COUNTIFS(B26:J26,"&lt;&gt;",B146:J146,INDEX(B146:J146,MATCH(TRUE,INDEX(B26:J26&lt;&gt;"",0),0))) = COUNTIF(B26:J26,"&lt;&gt;"),
            "no",
            "yes"))))</f>
        <v>no</v>
      </c>
      <c r="C159" s="293"/>
      <c r="D159" s="293"/>
      <c r="E159" s="293"/>
      <c r="F159" s="293"/>
      <c r="G159" s="293"/>
      <c r="H159" s="294"/>
      <c r="I159" s="14" t="s">
        <v>58</v>
      </c>
      <c r="J159" s="101"/>
      <c r="K159" s="6"/>
    </row>
    <row r="160" spans="1:11" s="1" customFormat="1" x14ac:dyDescent="0.25">
      <c r="A160" s="4" t="s">
        <v>424</v>
      </c>
      <c r="B160" s="272"/>
      <c r="C160" s="281"/>
      <c r="D160" s="281"/>
      <c r="E160" s="273"/>
      <c r="F160" s="14" t="s">
        <v>425</v>
      </c>
      <c r="G160" s="295"/>
      <c r="H160" s="296"/>
      <c r="I160" s="296"/>
      <c r="J160" s="297"/>
      <c r="K160" s="6"/>
    </row>
    <row r="161" spans="1:11" s="1" customFormat="1" x14ac:dyDescent="0.25">
      <c r="A161" s="2" t="s">
        <v>246</v>
      </c>
      <c r="B161" s="257" t="s">
        <v>3</v>
      </c>
      <c r="C161" s="258"/>
      <c r="D161" s="258"/>
      <c r="E161" s="258"/>
      <c r="F161" s="258"/>
      <c r="G161" s="258"/>
      <c r="H161" s="258"/>
      <c r="I161" s="258"/>
      <c r="J161" s="259"/>
      <c r="K161" s="3" t="s">
        <v>4</v>
      </c>
    </row>
    <row r="162" spans="1:11" s="1" customFormat="1" ht="14.45" customHeight="1" x14ac:dyDescent="0.25">
      <c r="A162" s="4" t="s">
        <v>247</v>
      </c>
      <c r="B162" s="145">
        <v>2.7900000000000001E-2</v>
      </c>
      <c r="C162" s="145">
        <v>4.2799999999999998E-2</v>
      </c>
      <c r="D162" s="145">
        <v>1.4800000000000001E-2</v>
      </c>
      <c r="E162" s="145">
        <v>1.44E-2</v>
      </c>
      <c r="F162" s="146"/>
      <c r="G162" s="146"/>
      <c r="H162" s="146"/>
      <c r="I162" s="146"/>
      <c r="J162" s="146"/>
      <c r="K162" s="6" t="s">
        <v>411</v>
      </c>
    </row>
    <row r="163" spans="1:11" s="1" customFormat="1" ht="14.45" customHeight="1" x14ac:dyDescent="0.25">
      <c r="A163" s="4" t="s">
        <v>248</v>
      </c>
      <c r="B163" s="101">
        <v>7.8E-2</v>
      </c>
      <c r="C163" s="101">
        <v>0.14199999999999999</v>
      </c>
      <c r="D163" s="101">
        <v>3.2000000000000001E-2</v>
      </c>
      <c r="E163" s="101">
        <v>6.4000000000000001E-2</v>
      </c>
      <c r="F163" s="118"/>
      <c r="G163" s="118"/>
      <c r="H163" s="118"/>
      <c r="I163" s="118"/>
      <c r="J163" s="118"/>
      <c r="K163" s="19" t="s">
        <v>411</v>
      </c>
    </row>
    <row r="164" spans="1:11" s="1" customFormat="1" ht="14.45" customHeight="1" x14ac:dyDescent="0.25">
      <c r="A164" s="4" t="s">
        <v>249</v>
      </c>
      <c r="B164" s="101" t="s">
        <v>89</v>
      </c>
      <c r="C164" s="101" t="s">
        <v>89</v>
      </c>
      <c r="D164" s="101" t="s">
        <v>89</v>
      </c>
      <c r="E164" s="101" t="s">
        <v>89</v>
      </c>
      <c r="F164" s="118"/>
      <c r="G164" s="118"/>
      <c r="H164" s="118"/>
      <c r="I164" s="118"/>
      <c r="J164" s="118"/>
      <c r="K164" s="117"/>
    </row>
    <row r="165" spans="1:11" s="1" customFormat="1" ht="14.45" customHeight="1" x14ac:dyDescent="0.25">
      <c r="A165" s="4" t="s">
        <v>251</v>
      </c>
      <c r="B165" s="272" t="s">
        <v>252</v>
      </c>
      <c r="C165" s="281"/>
      <c r="D165" s="281"/>
      <c r="E165" s="281"/>
      <c r="F165" s="281"/>
      <c r="G165" s="281"/>
      <c r="H165" s="273"/>
      <c r="I165" s="14" t="s">
        <v>58</v>
      </c>
      <c r="J165" s="147">
        <v>13</v>
      </c>
      <c r="K165" s="58" t="s">
        <v>426</v>
      </c>
    </row>
    <row r="166" spans="1:11" s="1" customFormat="1" ht="14.45" customHeight="1" x14ac:dyDescent="0.25">
      <c r="A166" s="4" t="s">
        <v>253</v>
      </c>
      <c r="B166" s="272" t="s">
        <v>69</v>
      </c>
      <c r="C166" s="281"/>
      <c r="D166" s="281"/>
      <c r="E166" s="281"/>
      <c r="F166" s="281"/>
      <c r="G166" s="281"/>
      <c r="H166" s="273"/>
      <c r="I166" s="12" t="s">
        <v>58</v>
      </c>
      <c r="J166" s="148"/>
      <c r="K166" s="39"/>
    </row>
    <row r="167" spans="1:11" s="1" customFormat="1" ht="14.45" customHeight="1" x14ac:dyDescent="0.25">
      <c r="A167" s="4" t="s">
        <v>254</v>
      </c>
      <c r="B167" s="272" t="s">
        <v>89</v>
      </c>
      <c r="C167" s="281"/>
      <c r="D167" s="281"/>
      <c r="E167" s="281"/>
      <c r="F167" s="281"/>
      <c r="G167" s="281"/>
      <c r="H167" s="273"/>
      <c r="I167" s="12" t="s">
        <v>58</v>
      </c>
      <c r="J167" s="149"/>
      <c r="K167" s="150"/>
    </row>
    <row r="168" spans="1:11" s="1" customFormat="1" ht="14.45" customHeight="1" x14ac:dyDescent="0.25">
      <c r="A168" s="4" t="s">
        <v>255</v>
      </c>
      <c r="B168" s="107"/>
      <c r="C168" s="107"/>
      <c r="D168" s="107"/>
      <c r="E168" s="107"/>
      <c r="F168" s="151"/>
      <c r="G168" s="151"/>
      <c r="H168" s="151"/>
      <c r="I168" s="151"/>
      <c r="J168" s="151"/>
      <c r="K168" s="39" t="s">
        <v>208</v>
      </c>
    </row>
    <row r="169" spans="1:11" s="1" customFormat="1" ht="14.45" customHeight="1" x14ac:dyDescent="0.25">
      <c r="A169" s="4" t="s">
        <v>256</v>
      </c>
      <c r="B169" s="107" t="s">
        <v>257</v>
      </c>
      <c r="C169" s="107" t="s">
        <v>257</v>
      </c>
      <c r="D169" s="107" t="s">
        <v>257</v>
      </c>
      <c r="E169" s="107" t="s">
        <v>257</v>
      </c>
      <c r="F169" s="151"/>
      <c r="G169" s="151"/>
      <c r="H169" s="151"/>
      <c r="I169" s="151"/>
      <c r="J169" s="151"/>
      <c r="K169" s="6" t="s">
        <v>427</v>
      </c>
    </row>
    <row r="170" spans="1:11" s="1" customFormat="1" ht="14.45" customHeight="1" x14ac:dyDescent="0.25">
      <c r="A170" s="4" t="s">
        <v>259</v>
      </c>
      <c r="B170" s="107" t="s">
        <v>257</v>
      </c>
      <c r="C170" s="107" t="s">
        <v>257</v>
      </c>
      <c r="D170" s="107" t="s">
        <v>257</v>
      </c>
      <c r="E170" s="107" t="s">
        <v>257</v>
      </c>
      <c r="F170" s="151"/>
      <c r="G170" s="151"/>
      <c r="H170" s="151"/>
      <c r="I170" s="151"/>
      <c r="J170" s="151"/>
      <c r="K170" s="6" t="s">
        <v>427</v>
      </c>
    </row>
    <row r="171" spans="1:11" s="1" customFormat="1" ht="14.45" customHeight="1" x14ac:dyDescent="0.25">
      <c r="A171" s="4" t="s">
        <v>261</v>
      </c>
      <c r="B171" s="107" t="s">
        <v>257</v>
      </c>
      <c r="C171" s="107" t="s">
        <v>257</v>
      </c>
      <c r="D171" s="107" t="s">
        <v>257</v>
      </c>
      <c r="E171" s="107" t="s">
        <v>257</v>
      </c>
      <c r="F171" s="151"/>
      <c r="G171" s="151"/>
      <c r="H171" s="151"/>
      <c r="I171" s="151"/>
      <c r="J171" s="151"/>
      <c r="K171" s="6" t="s">
        <v>427</v>
      </c>
    </row>
    <row r="172" spans="1:11" s="1" customFormat="1" ht="14.45" customHeight="1" x14ac:dyDescent="0.25">
      <c r="A172" s="4" t="s">
        <v>428</v>
      </c>
      <c r="B172" s="272"/>
      <c r="C172" s="281"/>
      <c r="D172" s="281"/>
      <c r="E172" s="281"/>
      <c r="F172" s="281"/>
      <c r="G172" s="281"/>
      <c r="H172" s="273"/>
      <c r="I172" s="14" t="s">
        <v>58</v>
      </c>
      <c r="J172" s="101"/>
      <c r="K172" s="6"/>
    </row>
    <row r="173" spans="1:11" s="1" customFormat="1" ht="14.45" customHeight="1" x14ac:dyDescent="0.25">
      <c r="A173" s="4" t="s">
        <v>262</v>
      </c>
      <c r="B173" s="107"/>
      <c r="C173" s="107"/>
      <c r="D173" s="107"/>
      <c r="E173" s="107"/>
      <c r="F173" s="151"/>
      <c r="G173" s="151"/>
      <c r="H173" s="151"/>
      <c r="I173" s="151"/>
      <c r="J173" s="151"/>
      <c r="K173" s="152" t="s">
        <v>373</v>
      </c>
    </row>
    <row r="174" spans="1:11" s="1" customFormat="1" ht="14.45" customHeight="1" x14ac:dyDescent="0.25">
      <c r="A174" s="4" t="s">
        <v>264</v>
      </c>
      <c r="B174" s="107"/>
      <c r="C174" s="107"/>
      <c r="D174" s="107"/>
      <c r="E174" s="107"/>
      <c r="F174" s="151"/>
      <c r="G174" s="151"/>
      <c r="H174" s="151"/>
      <c r="I174" s="151"/>
      <c r="J174" s="151"/>
      <c r="K174" s="152" t="s">
        <v>373</v>
      </c>
    </row>
    <row r="175" spans="1:11" s="1" customFormat="1" ht="14.45" customHeight="1" x14ac:dyDescent="0.25">
      <c r="A175" s="4" t="s">
        <v>265</v>
      </c>
      <c r="B175" s="107"/>
      <c r="C175" s="107"/>
      <c r="D175" s="107"/>
      <c r="E175" s="107"/>
      <c r="F175" s="151"/>
      <c r="G175" s="151"/>
      <c r="H175" s="151"/>
      <c r="I175" s="151"/>
      <c r="J175" s="151"/>
      <c r="K175" s="152" t="s">
        <v>373</v>
      </c>
    </row>
    <row r="176" spans="1:11" s="1" customFormat="1" ht="14.45" customHeight="1" x14ac:dyDescent="0.25">
      <c r="A176" s="4" t="s">
        <v>266</v>
      </c>
      <c r="B176" s="107"/>
      <c r="C176" s="107"/>
      <c r="D176" s="107"/>
      <c r="E176" s="107"/>
      <c r="F176" s="151"/>
      <c r="G176" s="151"/>
      <c r="H176" s="151"/>
      <c r="I176" s="151"/>
      <c r="J176" s="151"/>
      <c r="K176" s="152" t="s">
        <v>373</v>
      </c>
    </row>
    <row r="177" spans="1:11" s="1" customFormat="1" ht="14.45" customHeight="1" x14ac:dyDescent="0.25">
      <c r="A177" s="4" t="s">
        <v>267</v>
      </c>
      <c r="B177" s="107" t="s">
        <v>89</v>
      </c>
      <c r="C177" s="107" t="s">
        <v>89</v>
      </c>
      <c r="D177" s="107" t="s">
        <v>89</v>
      </c>
      <c r="E177" s="107" t="s">
        <v>89</v>
      </c>
      <c r="F177" s="151"/>
      <c r="G177" s="151"/>
      <c r="H177" s="151"/>
      <c r="I177" s="151"/>
      <c r="J177" s="151"/>
      <c r="K177" s="58" t="s">
        <v>426</v>
      </c>
    </row>
    <row r="178" spans="1:11" s="1" customFormat="1" ht="14.45" customHeight="1" x14ac:dyDescent="0.25">
      <c r="A178" s="4" t="s">
        <v>268</v>
      </c>
      <c r="B178" s="107" t="s">
        <v>12</v>
      </c>
      <c r="C178" s="107" t="s">
        <v>12</v>
      </c>
      <c r="D178" s="107" t="s">
        <v>12</v>
      </c>
      <c r="E178" s="107" t="s">
        <v>12</v>
      </c>
      <c r="F178" s="151"/>
      <c r="G178" s="151"/>
      <c r="H178" s="151"/>
      <c r="I178" s="151"/>
      <c r="J178" s="151"/>
      <c r="K178" s="58" t="s">
        <v>426</v>
      </c>
    </row>
    <row r="179" spans="1:11" s="1" customFormat="1" ht="14.45" customHeight="1" x14ac:dyDescent="0.25">
      <c r="A179" s="4" t="s">
        <v>269</v>
      </c>
      <c r="B179" s="107" t="s">
        <v>12</v>
      </c>
      <c r="C179" s="107" t="s">
        <v>12</v>
      </c>
      <c r="D179" s="107" t="s">
        <v>12</v>
      </c>
      <c r="E179" s="107" t="s">
        <v>12</v>
      </c>
      <c r="F179" s="151"/>
      <c r="G179" s="151"/>
      <c r="H179" s="151"/>
      <c r="I179" s="151"/>
      <c r="J179" s="151"/>
      <c r="K179" s="29" t="s">
        <v>429</v>
      </c>
    </row>
    <row r="180" spans="1:11" s="1" customFormat="1" x14ac:dyDescent="0.25">
      <c r="A180" s="80" t="s">
        <v>271</v>
      </c>
      <c r="B180" s="288" t="s">
        <v>3</v>
      </c>
      <c r="C180" s="289"/>
      <c r="D180" s="289"/>
      <c r="E180" s="289"/>
      <c r="F180" s="289"/>
      <c r="G180" s="289"/>
      <c r="H180" s="289"/>
      <c r="I180" s="289"/>
      <c r="J180" s="290"/>
      <c r="K180" s="3" t="s">
        <v>4</v>
      </c>
    </row>
    <row r="181" spans="1:11" s="1" customFormat="1" ht="14.45" customHeight="1" x14ac:dyDescent="0.25">
      <c r="A181" s="64" t="s">
        <v>272</v>
      </c>
      <c r="B181" s="277">
        <v>6</v>
      </c>
      <c r="C181" s="291"/>
      <c r="D181" s="291"/>
      <c r="E181" s="291"/>
      <c r="F181" s="291"/>
      <c r="G181" s="291"/>
      <c r="H181" s="278"/>
      <c r="I181" s="81" t="s">
        <v>58</v>
      </c>
      <c r="J181" s="122">
        <v>361</v>
      </c>
      <c r="K181" s="153"/>
    </row>
    <row r="182" spans="1:11" s="1" customFormat="1" ht="14.45" customHeight="1" x14ac:dyDescent="0.25">
      <c r="A182" s="64" t="s">
        <v>274</v>
      </c>
      <c r="B182" s="282">
        <v>32</v>
      </c>
      <c r="C182" s="283"/>
      <c r="D182" s="283"/>
      <c r="E182" s="283"/>
      <c r="F182" s="283"/>
      <c r="G182" s="283"/>
      <c r="H182" s="284"/>
      <c r="I182" s="81" t="s">
        <v>58</v>
      </c>
      <c r="J182" s="122">
        <v>362</v>
      </c>
      <c r="K182" s="154"/>
    </row>
    <row r="183" spans="1:11" s="1" customFormat="1" ht="14.45" customHeight="1" x14ac:dyDescent="0.25">
      <c r="A183" s="64" t="s">
        <v>275</v>
      </c>
      <c r="B183" s="282">
        <v>24</v>
      </c>
      <c r="C183" s="283"/>
      <c r="D183" s="283"/>
      <c r="E183" s="283"/>
      <c r="F183" s="283"/>
      <c r="G183" s="283"/>
      <c r="H183" s="284"/>
      <c r="I183" s="81" t="s">
        <v>58</v>
      </c>
      <c r="J183" s="122">
        <v>362</v>
      </c>
      <c r="K183" s="154"/>
    </row>
    <row r="184" spans="1:11" s="1" customFormat="1" ht="14.45" customHeight="1" x14ac:dyDescent="0.25">
      <c r="A184" s="64" t="s">
        <v>276</v>
      </c>
      <c r="B184" s="282" t="s">
        <v>12</v>
      </c>
      <c r="C184" s="283"/>
      <c r="D184" s="283"/>
      <c r="E184" s="283"/>
      <c r="F184" s="283"/>
      <c r="G184" s="283"/>
      <c r="H184" s="284"/>
      <c r="I184" s="81" t="s">
        <v>58</v>
      </c>
      <c r="J184" s="122"/>
      <c r="K184" s="154"/>
    </row>
    <row r="185" spans="1:11" s="1" customFormat="1" ht="14.45" customHeight="1" x14ac:dyDescent="0.25">
      <c r="A185" s="64" t="s">
        <v>277</v>
      </c>
      <c r="B185" s="282">
        <v>2</v>
      </c>
      <c r="C185" s="283"/>
      <c r="D185" s="283"/>
      <c r="E185" s="283"/>
      <c r="F185" s="283"/>
      <c r="G185" s="283"/>
      <c r="H185" s="284"/>
      <c r="I185" s="81" t="s">
        <v>58</v>
      </c>
      <c r="J185" s="122">
        <v>362</v>
      </c>
      <c r="K185" s="154"/>
    </row>
    <row r="186" spans="1:11" s="1" customFormat="1" ht="14.45" customHeight="1" x14ac:dyDescent="0.25">
      <c r="A186" s="64" t="s">
        <v>278</v>
      </c>
      <c r="B186" s="282" t="s">
        <v>12</v>
      </c>
      <c r="C186" s="283"/>
      <c r="D186" s="283"/>
      <c r="E186" s="283"/>
      <c r="F186" s="283"/>
      <c r="G186" s="283"/>
      <c r="H186" s="284"/>
      <c r="I186" s="81" t="s">
        <v>58</v>
      </c>
      <c r="J186" s="122">
        <v>361</v>
      </c>
      <c r="K186" s="154"/>
    </row>
    <row r="187" spans="1:11" s="1" customFormat="1" ht="14.45" customHeight="1" x14ac:dyDescent="0.25">
      <c r="A187" s="64" t="s">
        <v>279</v>
      </c>
      <c r="B187" s="282">
        <v>22</v>
      </c>
      <c r="C187" s="283"/>
      <c r="D187" s="283"/>
      <c r="E187" s="283"/>
      <c r="F187" s="283"/>
      <c r="G187" s="283"/>
      <c r="H187" s="284"/>
      <c r="I187" s="81" t="s">
        <v>58</v>
      </c>
      <c r="J187" s="122">
        <v>361</v>
      </c>
      <c r="K187" s="154"/>
    </row>
    <row r="188" spans="1:11" s="1" customFormat="1" ht="14.45" customHeight="1" x14ac:dyDescent="0.25">
      <c r="A188" s="64" t="s">
        <v>280</v>
      </c>
      <c r="B188" s="282"/>
      <c r="C188" s="283"/>
      <c r="D188" s="283"/>
      <c r="E188" s="283"/>
      <c r="F188" s="283"/>
      <c r="G188" s="283"/>
      <c r="H188" s="284"/>
      <c r="I188" s="81" t="s">
        <v>58</v>
      </c>
      <c r="J188" s="122"/>
      <c r="K188" s="154" t="s">
        <v>69</v>
      </c>
    </row>
    <row r="189" spans="1:11" s="1" customFormat="1" ht="14.45" customHeight="1" x14ac:dyDescent="0.25">
      <c r="A189" s="64" t="s">
        <v>281</v>
      </c>
      <c r="B189" s="282">
        <v>48</v>
      </c>
      <c r="C189" s="283"/>
      <c r="D189" s="283"/>
      <c r="E189" s="283"/>
      <c r="F189" s="283"/>
      <c r="G189" s="283"/>
      <c r="H189" s="284"/>
      <c r="I189" s="81" t="s">
        <v>58</v>
      </c>
      <c r="J189" s="122">
        <v>361</v>
      </c>
      <c r="K189" s="154"/>
    </row>
    <row r="190" spans="1:11" s="1" customFormat="1" ht="14.45" customHeight="1" x14ac:dyDescent="0.25">
      <c r="A190" s="64" t="s">
        <v>282</v>
      </c>
      <c r="B190" s="282">
        <v>16</v>
      </c>
      <c r="C190" s="283"/>
      <c r="D190" s="283"/>
      <c r="E190" s="283"/>
      <c r="F190" s="283"/>
      <c r="G190" s="283"/>
      <c r="H190" s="284"/>
      <c r="I190" s="81" t="s">
        <v>58</v>
      </c>
      <c r="J190" s="122"/>
      <c r="K190" s="154"/>
    </row>
    <row r="191" spans="1:11" s="1" customFormat="1" ht="14.45" customHeight="1" x14ac:dyDescent="0.25">
      <c r="A191" s="64" t="s">
        <v>283</v>
      </c>
      <c r="B191" s="282">
        <v>20</v>
      </c>
      <c r="C191" s="283"/>
      <c r="D191" s="283"/>
      <c r="E191" s="283"/>
      <c r="F191" s="283"/>
      <c r="G191" s="283"/>
      <c r="H191" s="284"/>
      <c r="I191" s="81" t="s">
        <v>58</v>
      </c>
      <c r="J191" s="122" t="s">
        <v>430</v>
      </c>
      <c r="K191" s="154" t="s">
        <v>431</v>
      </c>
    </row>
    <row r="192" spans="1:11" s="1" customFormat="1" ht="14.45" customHeight="1" x14ac:dyDescent="0.25">
      <c r="A192" s="38" t="s">
        <v>284</v>
      </c>
      <c r="B192" s="282" t="s">
        <v>69</v>
      </c>
      <c r="C192" s="283"/>
      <c r="D192" s="283"/>
      <c r="E192" s="283"/>
      <c r="F192" s="283"/>
      <c r="G192" s="283"/>
      <c r="H192" s="284"/>
      <c r="I192" s="81" t="s">
        <v>58</v>
      </c>
      <c r="J192" s="122"/>
      <c r="K192" s="155"/>
    </row>
    <row r="193" spans="1:11" s="1" customFormat="1" ht="14.45" customHeight="1" x14ac:dyDescent="0.25">
      <c r="A193" s="38" t="s">
        <v>285</v>
      </c>
      <c r="B193" s="282"/>
      <c r="C193" s="283"/>
      <c r="D193" s="283"/>
      <c r="E193" s="283"/>
      <c r="F193" s="283"/>
      <c r="G193" s="283"/>
      <c r="H193" s="284"/>
      <c r="I193" s="81" t="s">
        <v>58</v>
      </c>
      <c r="J193" s="122"/>
      <c r="K193" s="155" t="s">
        <v>69</v>
      </c>
    </row>
    <row r="194" spans="1:11" s="1" customFormat="1" ht="14.45" customHeight="1" x14ac:dyDescent="0.25">
      <c r="A194" s="38" t="s">
        <v>286</v>
      </c>
      <c r="B194" s="282" t="s">
        <v>69</v>
      </c>
      <c r="C194" s="283"/>
      <c r="D194" s="283"/>
      <c r="E194" s="283"/>
      <c r="F194" s="283"/>
      <c r="G194" s="283"/>
      <c r="H194" s="284"/>
      <c r="I194" s="81" t="s">
        <v>58</v>
      </c>
      <c r="J194" s="122"/>
      <c r="K194" s="155"/>
    </row>
    <row r="195" spans="1:11" s="1" customFormat="1" ht="14.45" customHeight="1" x14ac:dyDescent="0.25">
      <c r="A195" s="20" t="s">
        <v>287</v>
      </c>
      <c r="B195" s="122">
        <v>1108.9000000000001</v>
      </c>
      <c r="C195" s="122">
        <v>1121.8</v>
      </c>
      <c r="D195" s="122">
        <v>1127</v>
      </c>
      <c r="E195" s="122">
        <v>1108.0999999999999</v>
      </c>
      <c r="F195" s="123"/>
      <c r="G195" s="123"/>
      <c r="H195" s="123"/>
      <c r="I195" s="123"/>
      <c r="J195" s="123"/>
      <c r="K195" s="155" t="s">
        <v>418</v>
      </c>
    </row>
    <row r="196" spans="1:11" s="1" customFormat="1" ht="14.45" customHeight="1" x14ac:dyDescent="0.25">
      <c r="A196" s="20" t="s">
        <v>289</v>
      </c>
      <c r="B196" s="122"/>
      <c r="C196" s="122"/>
      <c r="D196" s="122"/>
      <c r="E196" s="122"/>
      <c r="F196" s="123"/>
      <c r="G196" s="123"/>
      <c r="H196" s="123"/>
      <c r="I196" s="123"/>
      <c r="J196" s="123"/>
      <c r="K196" s="155" t="s">
        <v>432</v>
      </c>
    </row>
    <row r="197" spans="1:11" s="1" customFormat="1" ht="14.45" customHeight="1" x14ac:dyDescent="0.25">
      <c r="A197" s="20" t="s">
        <v>290</v>
      </c>
      <c r="B197" s="122"/>
      <c r="C197" s="122"/>
      <c r="D197" s="122"/>
      <c r="E197" s="122"/>
      <c r="F197" s="123"/>
      <c r="G197" s="123"/>
      <c r="H197" s="123"/>
      <c r="I197" s="123"/>
      <c r="J197" s="123"/>
      <c r="K197" s="155" t="s">
        <v>432</v>
      </c>
    </row>
    <row r="198" spans="1:11" s="1" customFormat="1" ht="14.45" customHeight="1" x14ac:dyDescent="0.25">
      <c r="A198" s="85" t="s">
        <v>291</v>
      </c>
      <c r="B198" s="141"/>
      <c r="C198" s="141"/>
      <c r="D198" s="141"/>
      <c r="E198" s="141"/>
      <c r="F198" s="142"/>
      <c r="G198" s="142"/>
      <c r="H198" s="142"/>
      <c r="I198" s="142"/>
      <c r="J198" s="142"/>
      <c r="K198" s="156" t="s">
        <v>208</v>
      </c>
    </row>
    <row r="199" spans="1:11" s="1" customFormat="1" ht="14.45" customHeight="1" x14ac:dyDescent="0.25">
      <c r="A199" s="38" t="s">
        <v>292</v>
      </c>
      <c r="B199" s="122">
        <v>0.93899999999999995</v>
      </c>
      <c r="C199" s="122">
        <v>0.94</v>
      </c>
      <c r="D199" s="122">
        <v>0.94899999999999995</v>
      </c>
      <c r="E199" s="122">
        <v>0.95099999999999996</v>
      </c>
      <c r="F199" s="123"/>
      <c r="G199" s="123"/>
      <c r="H199" s="123"/>
      <c r="I199" s="123"/>
      <c r="J199" s="123"/>
      <c r="K199" s="154" t="s">
        <v>433</v>
      </c>
    </row>
    <row r="200" spans="1:11" s="1" customFormat="1" ht="14.45" customHeight="1" x14ac:dyDescent="0.25">
      <c r="A200" s="38" t="s">
        <v>294</v>
      </c>
      <c r="B200" s="141">
        <v>198.8</v>
      </c>
      <c r="C200" s="141">
        <v>203.6</v>
      </c>
      <c r="D200" s="141">
        <v>204.2</v>
      </c>
      <c r="E200" s="141">
        <v>201.2</v>
      </c>
      <c r="F200" s="123"/>
      <c r="G200" s="123"/>
      <c r="H200" s="123"/>
      <c r="I200" s="123"/>
      <c r="J200" s="123"/>
      <c r="K200" s="156" t="s">
        <v>434</v>
      </c>
    </row>
    <row r="201" spans="1:11" s="1" customFormat="1" x14ac:dyDescent="0.25">
      <c r="A201" s="86" t="s">
        <v>295</v>
      </c>
      <c r="B201" s="285" t="s">
        <v>3</v>
      </c>
      <c r="C201" s="286"/>
      <c r="D201" s="286"/>
      <c r="E201" s="286"/>
      <c r="F201" s="286"/>
      <c r="G201" s="286"/>
      <c r="H201" s="286"/>
      <c r="I201" s="286"/>
      <c r="J201" s="287"/>
      <c r="K201" s="87" t="s">
        <v>4</v>
      </c>
    </row>
    <row r="202" spans="1:11" s="1" customFormat="1" ht="14.45" customHeight="1" x14ac:dyDescent="0.25">
      <c r="A202" s="4" t="s">
        <v>296</v>
      </c>
      <c r="B202" s="272" t="s">
        <v>12</v>
      </c>
      <c r="C202" s="281"/>
      <c r="D202" s="281"/>
      <c r="E202" s="281"/>
      <c r="F202" s="281"/>
      <c r="G202" s="281"/>
      <c r="H202" s="273"/>
      <c r="I202" s="14" t="s">
        <v>58</v>
      </c>
      <c r="J202" s="101">
        <v>119</v>
      </c>
      <c r="K202" s="29"/>
    </row>
    <row r="203" spans="1:11" s="1" customFormat="1" ht="14.45" customHeight="1" x14ac:dyDescent="0.25">
      <c r="A203" s="88" t="s">
        <v>297</v>
      </c>
      <c r="B203" s="279">
        <v>0.1</v>
      </c>
      <c r="C203" s="275"/>
      <c r="D203" s="275"/>
      <c r="E203" s="275"/>
      <c r="F203" s="275"/>
      <c r="G203" s="275"/>
      <c r="H203" s="280"/>
      <c r="I203" s="14" t="s">
        <v>58</v>
      </c>
      <c r="J203" s="101">
        <v>137</v>
      </c>
      <c r="K203" s="5" t="s">
        <v>435</v>
      </c>
    </row>
    <row r="204" spans="1:11" s="1" customFormat="1" ht="14.45" customHeight="1" x14ac:dyDescent="0.25">
      <c r="A204" s="4" t="s">
        <v>299</v>
      </c>
      <c r="B204" s="14" t="s">
        <v>300</v>
      </c>
      <c r="C204" s="157">
        <v>45209</v>
      </c>
      <c r="D204" s="14" t="s">
        <v>301</v>
      </c>
      <c r="E204" s="107" t="s">
        <v>302</v>
      </c>
      <c r="F204" s="14" t="s">
        <v>303</v>
      </c>
      <c r="G204" s="272" t="s">
        <v>304</v>
      </c>
      <c r="H204" s="273"/>
      <c r="I204" s="14" t="s">
        <v>58</v>
      </c>
      <c r="J204" s="101">
        <v>137</v>
      </c>
      <c r="K204" s="5"/>
    </row>
    <row r="205" spans="1:11" s="1" customFormat="1" ht="14.45" customHeight="1" x14ac:dyDescent="0.25">
      <c r="A205" s="4" t="s">
        <v>305</v>
      </c>
      <c r="B205" s="272" t="s">
        <v>69</v>
      </c>
      <c r="C205" s="281"/>
      <c r="D205" s="281"/>
      <c r="E205" s="281"/>
      <c r="F205" s="281"/>
      <c r="G205" s="281"/>
      <c r="H205" s="273"/>
      <c r="I205" s="14" t="s">
        <v>58</v>
      </c>
      <c r="J205" s="101" t="s">
        <v>436</v>
      </c>
      <c r="K205" s="6" t="s">
        <v>387</v>
      </c>
    </row>
    <row r="206" spans="1:11" s="1" customFormat="1" ht="14.45" customHeight="1" x14ac:dyDescent="0.25">
      <c r="A206" s="88" t="s">
        <v>307</v>
      </c>
      <c r="B206" s="279"/>
      <c r="C206" s="275"/>
      <c r="D206" s="275"/>
      <c r="E206" s="275"/>
      <c r="F206" s="275"/>
      <c r="G206" s="275"/>
      <c r="H206" s="280"/>
      <c r="I206" s="14" t="s">
        <v>58</v>
      </c>
      <c r="J206" s="101"/>
      <c r="K206" s="5" t="s">
        <v>69</v>
      </c>
    </row>
    <row r="207" spans="1:11" s="1" customFormat="1" ht="14.45" customHeight="1" x14ac:dyDescent="0.25">
      <c r="A207" s="4" t="s">
        <v>309</v>
      </c>
      <c r="B207" s="14" t="s">
        <v>300</v>
      </c>
      <c r="C207" s="157"/>
      <c r="D207" s="14" t="s">
        <v>301</v>
      </c>
      <c r="E207" s="107"/>
      <c r="F207" s="14" t="s">
        <v>303</v>
      </c>
      <c r="G207" s="272"/>
      <c r="H207" s="273"/>
      <c r="I207" s="14" t="s">
        <v>58</v>
      </c>
      <c r="J207" s="101"/>
      <c r="K207" s="5" t="s">
        <v>69</v>
      </c>
    </row>
    <row r="208" spans="1:11" s="1" customFormat="1" ht="24" x14ac:dyDescent="0.25">
      <c r="A208" s="4" t="s">
        <v>310</v>
      </c>
      <c r="B208" s="272" t="s">
        <v>69</v>
      </c>
      <c r="C208" s="281"/>
      <c r="D208" s="281"/>
      <c r="E208" s="281"/>
      <c r="F208" s="281"/>
      <c r="G208" s="281"/>
      <c r="H208" s="273"/>
      <c r="I208" s="14" t="s">
        <v>58</v>
      </c>
      <c r="J208" s="101"/>
      <c r="K208" s="6" t="s">
        <v>437</v>
      </c>
    </row>
    <row r="209" spans="1:11" s="1" customFormat="1" ht="14.45" customHeight="1" x14ac:dyDescent="0.25">
      <c r="A209" s="90" t="s">
        <v>311</v>
      </c>
      <c r="B209" s="279">
        <v>0.1</v>
      </c>
      <c r="C209" s="275"/>
      <c r="D209" s="275"/>
      <c r="E209" s="275"/>
      <c r="F209" s="275"/>
      <c r="G209" s="275"/>
      <c r="H209" s="280"/>
      <c r="I209" s="14" t="s">
        <v>58</v>
      </c>
      <c r="J209" s="101">
        <v>126</v>
      </c>
      <c r="K209" s="5"/>
    </row>
    <row r="210" spans="1:11" s="1" customFormat="1" ht="15" customHeight="1" x14ac:dyDescent="0.25">
      <c r="A210" s="4" t="s">
        <v>313</v>
      </c>
      <c r="B210" s="14" t="s">
        <v>300</v>
      </c>
      <c r="C210" s="157">
        <v>45229</v>
      </c>
      <c r="D210" s="14" t="s">
        <v>301</v>
      </c>
      <c r="E210" s="107" t="s">
        <v>302</v>
      </c>
      <c r="F210" s="14" t="s">
        <v>303</v>
      </c>
      <c r="G210" s="272" t="s">
        <v>304</v>
      </c>
      <c r="H210" s="273"/>
      <c r="I210" s="14" t="s">
        <v>58</v>
      </c>
      <c r="J210" s="101">
        <v>126</v>
      </c>
      <c r="K210" s="5"/>
    </row>
    <row r="211" spans="1:11" s="1" customFormat="1" x14ac:dyDescent="0.25">
      <c r="A211" s="4" t="s">
        <v>314</v>
      </c>
      <c r="B211" s="272" t="s">
        <v>69</v>
      </c>
      <c r="C211" s="281"/>
      <c r="D211" s="281"/>
      <c r="E211" s="281"/>
      <c r="F211" s="281"/>
      <c r="G211" s="281"/>
      <c r="H211" s="273"/>
      <c r="I211" s="14" t="s">
        <v>58</v>
      </c>
      <c r="J211" s="101" t="s">
        <v>436</v>
      </c>
      <c r="K211" s="6" t="s">
        <v>387</v>
      </c>
    </row>
    <row r="212" spans="1:11" s="1" customFormat="1" ht="14.45" customHeight="1" x14ac:dyDescent="0.25">
      <c r="A212" s="4" t="s">
        <v>315</v>
      </c>
      <c r="B212" s="14" t="s">
        <v>300</v>
      </c>
      <c r="C212" s="157">
        <v>45280</v>
      </c>
      <c r="D212" s="14" t="s">
        <v>301</v>
      </c>
      <c r="E212" s="107" t="s">
        <v>302</v>
      </c>
      <c r="F212" s="14" t="s">
        <v>303</v>
      </c>
      <c r="G212" s="272" t="s">
        <v>304</v>
      </c>
      <c r="H212" s="273"/>
      <c r="I212" s="14" t="s">
        <v>58</v>
      </c>
      <c r="J212" s="101">
        <v>168</v>
      </c>
      <c r="K212" s="5"/>
    </row>
    <row r="213" spans="1:11" s="1" customFormat="1" ht="14.45" customHeight="1" x14ac:dyDescent="0.25">
      <c r="A213" s="38" t="s">
        <v>316</v>
      </c>
      <c r="B213" s="64" t="s">
        <v>317</v>
      </c>
      <c r="C213" s="274"/>
      <c r="D213" s="275"/>
      <c r="E213" s="276"/>
      <c r="F213" s="91" t="s">
        <v>318</v>
      </c>
      <c r="G213" s="274"/>
      <c r="H213" s="276"/>
      <c r="I213" s="92" t="s">
        <v>58</v>
      </c>
      <c r="J213" s="141"/>
      <c r="K213" s="158" t="s">
        <v>69</v>
      </c>
    </row>
    <row r="214" spans="1:11" s="1" customFormat="1" ht="14.45" customHeight="1" x14ac:dyDescent="0.25">
      <c r="A214" s="4" t="s">
        <v>319</v>
      </c>
      <c r="B214" s="14" t="s">
        <v>300</v>
      </c>
      <c r="C214" s="157">
        <v>45280</v>
      </c>
      <c r="D214" s="14" t="s">
        <v>301</v>
      </c>
      <c r="E214" s="107" t="s">
        <v>302</v>
      </c>
      <c r="F214" s="14" t="s">
        <v>303</v>
      </c>
      <c r="G214" s="272" t="s">
        <v>304</v>
      </c>
      <c r="H214" s="273"/>
      <c r="I214" s="14" t="s">
        <v>58</v>
      </c>
      <c r="J214" s="101">
        <v>172</v>
      </c>
      <c r="K214" s="5"/>
    </row>
    <row r="215" spans="1:11" s="1" customFormat="1" ht="14.45" customHeight="1" x14ac:dyDescent="0.25">
      <c r="A215" s="38" t="s">
        <v>320</v>
      </c>
      <c r="B215" s="64" t="s">
        <v>317</v>
      </c>
      <c r="C215" s="274"/>
      <c r="D215" s="275"/>
      <c r="E215" s="276"/>
      <c r="F215" s="91" t="s">
        <v>318</v>
      </c>
      <c r="G215" s="277"/>
      <c r="H215" s="278"/>
      <c r="I215" s="92" t="s">
        <v>58</v>
      </c>
      <c r="J215" s="141"/>
      <c r="K215" s="158" t="s">
        <v>69</v>
      </c>
    </row>
    <row r="216" spans="1:11" s="1" customFormat="1" ht="14.45" customHeight="1" x14ac:dyDescent="0.25">
      <c r="A216" s="4" t="s">
        <v>321</v>
      </c>
      <c r="B216" s="14" t="s">
        <v>300</v>
      </c>
      <c r="C216" s="157">
        <v>45280</v>
      </c>
      <c r="D216" s="14" t="s">
        <v>301</v>
      </c>
      <c r="E216" s="107" t="s">
        <v>302</v>
      </c>
      <c r="F216" s="14" t="s">
        <v>303</v>
      </c>
      <c r="G216" s="263" t="s">
        <v>304</v>
      </c>
      <c r="H216" s="265"/>
      <c r="I216" s="14" t="s">
        <v>58</v>
      </c>
      <c r="J216" s="101">
        <v>189</v>
      </c>
      <c r="K216" s="5"/>
    </row>
    <row r="217" spans="1:11" s="1" customFormat="1" ht="14.45" customHeight="1" x14ac:dyDescent="0.25">
      <c r="A217" s="38" t="s">
        <v>323</v>
      </c>
      <c r="B217" s="64" t="s">
        <v>317</v>
      </c>
      <c r="C217" s="274"/>
      <c r="D217" s="275"/>
      <c r="E217" s="276"/>
      <c r="F217" s="91" t="s">
        <v>318</v>
      </c>
      <c r="G217" s="274"/>
      <c r="H217" s="276"/>
      <c r="I217" s="92" t="s">
        <v>58</v>
      </c>
      <c r="J217" s="141"/>
      <c r="K217" s="158" t="s">
        <v>69</v>
      </c>
    </row>
    <row r="218" spans="1:11" s="1" customFormat="1" ht="14.45" customHeight="1" x14ac:dyDescent="0.25">
      <c r="A218" s="4" t="s">
        <v>324</v>
      </c>
      <c r="B218" s="14" t="s">
        <v>300</v>
      </c>
      <c r="C218" s="157">
        <v>45288</v>
      </c>
      <c r="D218" s="14" t="s">
        <v>301</v>
      </c>
      <c r="E218" s="107" t="s">
        <v>302</v>
      </c>
      <c r="F218" s="14" t="s">
        <v>303</v>
      </c>
      <c r="G218" s="272" t="s">
        <v>304</v>
      </c>
      <c r="H218" s="273"/>
      <c r="I218" s="14" t="s">
        <v>58</v>
      </c>
      <c r="J218" s="101">
        <v>192</v>
      </c>
      <c r="K218" s="5" t="s">
        <v>438</v>
      </c>
    </row>
    <row r="219" spans="1:11" s="1" customFormat="1" ht="14.45" customHeight="1" x14ac:dyDescent="0.25">
      <c r="A219" s="4" t="s">
        <v>326</v>
      </c>
      <c r="B219" s="14" t="s">
        <v>300</v>
      </c>
      <c r="C219" s="157">
        <v>45300</v>
      </c>
      <c r="D219" s="14" t="s">
        <v>301</v>
      </c>
      <c r="E219" s="107" t="s">
        <v>302</v>
      </c>
      <c r="F219" s="14" t="s">
        <v>303</v>
      </c>
      <c r="G219" s="272" t="s">
        <v>304</v>
      </c>
      <c r="H219" s="273"/>
      <c r="I219" s="14" t="s">
        <v>58</v>
      </c>
      <c r="J219" s="101">
        <v>194</v>
      </c>
      <c r="K219" s="5" t="s">
        <v>69</v>
      </c>
    </row>
    <row r="220" spans="1:11" s="1" customFormat="1" ht="14.45" customHeight="1" x14ac:dyDescent="0.25">
      <c r="A220" s="4" t="s">
        <v>327</v>
      </c>
      <c r="B220" s="14" t="s">
        <v>300</v>
      </c>
      <c r="C220" s="157">
        <v>45271</v>
      </c>
      <c r="D220" s="14" t="s">
        <v>301</v>
      </c>
      <c r="E220" s="107" t="s">
        <v>302</v>
      </c>
      <c r="F220" s="14" t="s">
        <v>303</v>
      </c>
      <c r="G220" s="272"/>
      <c r="H220" s="273"/>
      <c r="I220" s="14" t="s">
        <v>58</v>
      </c>
      <c r="J220" s="101" t="s">
        <v>439</v>
      </c>
      <c r="K220" s="5" t="s">
        <v>440</v>
      </c>
    </row>
    <row r="221" spans="1:11" s="1" customFormat="1" ht="14.45" customHeight="1" x14ac:dyDescent="0.25">
      <c r="A221" s="4" t="s">
        <v>329</v>
      </c>
      <c r="B221" s="14" t="s">
        <v>300</v>
      </c>
      <c r="C221" s="157">
        <v>45057</v>
      </c>
      <c r="D221" s="14" t="s">
        <v>301</v>
      </c>
      <c r="E221" s="107" t="s">
        <v>302</v>
      </c>
      <c r="F221" s="14" t="s">
        <v>303</v>
      </c>
      <c r="G221" s="272" t="s">
        <v>304</v>
      </c>
      <c r="H221" s="273"/>
      <c r="I221" s="14" t="s">
        <v>58</v>
      </c>
      <c r="J221" s="101">
        <v>202</v>
      </c>
      <c r="K221" s="5"/>
    </row>
    <row r="222" spans="1:11" s="1" customFormat="1" x14ac:dyDescent="0.25">
      <c r="A222" s="2" t="s">
        <v>330</v>
      </c>
      <c r="B222" s="257" t="s">
        <v>3</v>
      </c>
      <c r="C222" s="258"/>
      <c r="D222" s="258"/>
      <c r="E222" s="258"/>
      <c r="F222" s="258"/>
      <c r="G222" s="258"/>
      <c r="H222" s="258"/>
      <c r="I222" s="258"/>
      <c r="J222" s="259"/>
      <c r="K222" s="3" t="s">
        <v>4</v>
      </c>
    </row>
    <row r="223" spans="1:11" s="1" customFormat="1" x14ac:dyDescent="0.25">
      <c r="A223" s="4" t="s">
        <v>331</v>
      </c>
      <c r="B223" s="269" t="s">
        <v>332</v>
      </c>
      <c r="C223" s="270"/>
      <c r="D223" s="270"/>
      <c r="E223" s="270"/>
      <c r="F223" s="270"/>
      <c r="G223" s="270"/>
      <c r="H223" s="271"/>
      <c r="I223" s="14" t="s">
        <v>58</v>
      </c>
      <c r="J223" s="101">
        <v>248</v>
      </c>
      <c r="K223" s="6"/>
    </row>
    <row r="224" spans="1:11" s="1" customFormat="1" x14ac:dyDescent="0.25">
      <c r="A224" s="4" t="s">
        <v>333</v>
      </c>
      <c r="B224" s="269" t="s">
        <v>332</v>
      </c>
      <c r="C224" s="270"/>
      <c r="D224" s="270"/>
      <c r="E224" s="270"/>
      <c r="F224" s="270"/>
      <c r="G224" s="270"/>
      <c r="H224" s="271"/>
      <c r="I224" s="14" t="s">
        <v>58</v>
      </c>
      <c r="J224" s="101" t="s">
        <v>441</v>
      </c>
      <c r="K224" s="6"/>
    </row>
    <row r="225" spans="1:11" s="1" customFormat="1" x14ac:dyDescent="0.25">
      <c r="A225" s="4" t="s">
        <v>334</v>
      </c>
      <c r="B225" s="269" t="s">
        <v>332</v>
      </c>
      <c r="C225" s="270"/>
      <c r="D225" s="270"/>
      <c r="E225" s="270"/>
      <c r="F225" s="270"/>
      <c r="G225" s="270"/>
      <c r="H225" s="271"/>
      <c r="I225" s="14" t="s">
        <v>58</v>
      </c>
      <c r="J225" s="101" t="s">
        <v>442</v>
      </c>
      <c r="K225" s="6"/>
    </row>
    <row r="226" spans="1:11" s="1" customFormat="1" x14ac:dyDescent="0.25">
      <c r="A226" s="4" t="s">
        <v>336</v>
      </c>
      <c r="B226" s="269" t="s">
        <v>332</v>
      </c>
      <c r="C226" s="270"/>
      <c r="D226" s="270"/>
      <c r="E226" s="270"/>
      <c r="F226" s="270"/>
      <c r="G226" s="270"/>
      <c r="H226" s="271"/>
      <c r="I226" s="14" t="s">
        <v>58</v>
      </c>
      <c r="J226" s="101" t="s">
        <v>443</v>
      </c>
      <c r="K226" s="6"/>
    </row>
    <row r="227" spans="1:11" s="1" customFormat="1" x14ac:dyDescent="0.25">
      <c r="A227" s="4" t="s">
        <v>337</v>
      </c>
      <c r="B227" s="269" t="s">
        <v>332</v>
      </c>
      <c r="C227" s="270"/>
      <c r="D227" s="270"/>
      <c r="E227" s="270"/>
      <c r="F227" s="270"/>
      <c r="G227" s="270"/>
      <c r="H227" s="271"/>
      <c r="I227" s="14" t="s">
        <v>58</v>
      </c>
      <c r="J227" s="101" t="s">
        <v>444</v>
      </c>
      <c r="K227" s="6"/>
    </row>
    <row r="228" spans="1:11" s="1" customFormat="1" x14ac:dyDescent="0.25">
      <c r="A228" s="4" t="s">
        <v>339</v>
      </c>
      <c r="B228" s="269" t="s">
        <v>332</v>
      </c>
      <c r="C228" s="270"/>
      <c r="D228" s="270"/>
      <c r="E228" s="270"/>
      <c r="F228" s="270"/>
      <c r="G228" s="270"/>
      <c r="H228" s="271"/>
      <c r="I228" s="14" t="s">
        <v>58</v>
      </c>
      <c r="J228" s="101">
        <v>254</v>
      </c>
      <c r="K228" s="6"/>
    </row>
    <row r="229" spans="1:11" s="1" customFormat="1" x14ac:dyDescent="0.25">
      <c r="A229" s="4" t="s">
        <v>340</v>
      </c>
      <c r="B229" s="269" t="s">
        <v>332</v>
      </c>
      <c r="C229" s="270"/>
      <c r="D229" s="270"/>
      <c r="E229" s="270"/>
      <c r="F229" s="270"/>
      <c r="G229" s="270"/>
      <c r="H229" s="271"/>
      <c r="I229" s="14" t="s">
        <v>58</v>
      </c>
      <c r="J229" s="101" t="s">
        <v>445</v>
      </c>
      <c r="K229" s="6"/>
    </row>
    <row r="230" spans="1:11" s="1" customFormat="1" x14ac:dyDescent="0.25">
      <c r="A230" s="4" t="s">
        <v>341</v>
      </c>
      <c r="B230" s="269" t="s">
        <v>332</v>
      </c>
      <c r="C230" s="270"/>
      <c r="D230" s="270"/>
      <c r="E230" s="270"/>
      <c r="F230" s="270"/>
      <c r="G230" s="270"/>
      <c r="H230" s="271"/>
      <c r="I230" s="14" t="s">
        <v>58</v>
      </c>
      <c r="J230" s="101" t="s">
        <v>443</v>
      </c>
      <c r="K230" s="6"/>
    </row>
    <row r="231" spans="1:11" s="1" customFormat="1" x14ac:dyDescent="0.25">
      <c r="A231" s="4" t="s">
        <v>343</v>
      </c>
      <c r="B231" s="269" t="s">
        <v>332</v>
      </c>
      <c r="C231" s="270"/>
      <c r="D231" s="270"/>
      <c r="E231" s="270"/>
      <c r="F231" s="270"/>
      <c r="G231" s="270"/>
      <c r="H231" s="271"/>
      <c r="I231" s="14" t="s">
        <v>58</v>
      </c>
      <c r="J231" s="101" t="s">
        <v>443</v>
      </c>
      <c r="K231" s="6"/>
    </row>
    <row r="232" spans="1:11" s="1" customFormat="1" x14ac:dyDescent="0.25">
      <c r="A232" s="4" t="s">
        <v>344</v>
      </c>
      <c r="B232" s="269" t="s">
        <v>332</v>
      </c>
      <c r="C232" s="270"/>
      <c r="D232" s="270"/>
      <c r="E232" s="270"/>
      <c r="F232" s="270"/>
      <c r="G232" s="270"/>
      <c r="H232" s="271"/>
      <c r="I232" s="14" t="s">
        <v>58</v>
      </c>
      <c r="J232" s="101">
        <v>261</v>
      </c>
      <c r="K232" s="6"/>
    </row>
    <row r="233" spans="1:11" s="1" customFormat="1" x14ac:dyDescent="0.25">
      <c r="A233" s="4" t="s">
        <v>345</v>
      </c>
      <c r="B233" s="269" t="s">
        <v>332</v>
      </c>
      <c r="C233" s="270"/>
      <c r="D233" s="270"/>
      <c r="E233" s="270"/>
      <c r="F233" s="270"/>
      <c r="G233" s="270"/>
      <c r="H233" s="271"/>
      <c r="I233" s="14" t="s">
        <v>58</v>
      </c>
      <c r="J233" s="101" t="s">
        <v>446</v>
      </c>
      <c r="K233" s="6"/>
    </row>
    <row r="234" spans="1:11" s="1" customFormat="1" x14ac:dyDescent="0.25">
      <c r="A234" s="4" t="s">
        <v>347</v>
      </c>
      <c r="B234" s="269" t="s">
        <v>332</v>
      </c>
      <c r="C234" s="270"/>
      <c r="D234" s="270"/>
      <c r="E234" s="270"/>
      <c r="F234" s="270"/>
      <c r="G234" s="270"/>
      <c r="H234" s="271"/>
      <c r="I234" s="14" t="s">
        <v>58</v>
      </c>
      <c r="J234" s="101" t="s">
        <v>447</v>
      </c>
      <c r="K234" s="6"/>
    </row>
    <row r="235" spans="1:11" s="1" customFormat="1" x14ac:dyDescent="0.25">
      <c r="A235" s="4" t="s">
        <v>348</v>
      </c>
      <c r="B235" s="269" t="s">
        <v>332</v>
      </c>
      <c r="C235" s="270"/>
      <c r="D235" s="270"/>
      <c r="E235" s="270"/>
      <c r="F235" s="270"/>
      <c r="G235" s="270"/>
      <c r="H235" s="271"/>
      <c r="I235" s="14" t="s">
        <v>58</v>
      </c>
      <c r="J235" s="101" t="s">
        <v>448</v>
      </c>
      <c r="K235" s="6"/>
    </row>
    <row r="236" spans="1:11" s="1" customFormat="1" x14ac:dyDescent="0.25">
      <c r="A236" s="4" t="s">
        <v>350</v>
      </c>
      <c r="B236" s="269"/>
      <c r="C236" s="270"/>
      <c r="D236" s="270"/>
      <c r="E236" s="270"/>
      <c r="F236" s="270"/>
      <c r="G236" s="270"/>
      <c r="H236" s="271"/>
      <c r="I236" s="14" t="s">
        <v>58</v>
      </c>
      <c r="J236" s="101"/>
      <c r="K236" s="6"/>
    </row>
    <row r="237" spans="1:11" s="1" customFormat="1" x14ac:dyDescent="0.25">
      <c r="A237" s="4" t="s">
        <v>352</v>
      </c>
      <c r="B237" s="269"/>
      <c r="C237" s="270"/>
      <c r="D237" s="270"/>
      <c r="E237" s="270"/>
      <c r="F237" s="270"/>
      <c r="G237" s="270"/>
      <c r="H237" s="271"/>
      <c r="I237" s="14" t="s">
        <v>58</v>
      </c>
      <c r="J237" s="101"/>
      <c r="K237" s="6"/>
    </row>
    <row r="238" spans="1:11" s="1" customFormat="1" x14ac:dyDescent="0.25">
      <c r="A238" s="4" t="s">
        <v>353</v>
      </c>
      <c r="B238" s="269"/>
      <c r="C238" s="270"/>
      <c r="D238" s="270"/>
      <c r="E238" s="270"/>
      <c r="F238" s="270"/>
      <c r="G238" s="270"/>
      <c r="H238" s="271"/>
      <c r="I238" s="14" t="s">
        <v>58</v>
      </c>
      <c r="J238" s="101"/>
      <c r="K238" s="6"/>
    </row>
    <row r="239" spans="1:11" s="1" customFormat="1" x14ac:dyDescent="0.25">
      <c r="A239" s="2" t="s">
        <v>354</v>
      </c>
      <c r="B239" s="257" t="s">
        <v>3</v>
      </c>
      <c r="C239" s="258"/>
      <c r="D239" s="258"/>
      <c r="E239" s="258"/>
      <c r="F239" s="258"/>
      <c r="G239" s="258"/>
      <c r="H239" s="258"/>
      <c r="I239" s="258"/>
      <c r="J239" s="259"/>
      <c r="K239" s="3" t="s">
        <v>4</v>
      </c>
    </row>
    <row r="240" spans="1:11" s="1" customFormat="1" x14ac:dyDescent="0.25">
      <c r="A240" s="4" t="s">
        <v>355</v>
      </c>
      <c r="B240" s="260" t="s">
        <v>12</v>
      </c>
      <c r="C240" s="261"/>
      <c r="D240" s="261"/>
      <c r="E240" s="261"/>
      <c r="F240" s="261"/>
      <c r="G240" s="261"/>
      <c r="H240" s="261"/>
      <c r="I240" s="261"/>
      <c r="J240" s="262"/>
      <c r="K240" s="6"/>
    </row>
    <row r="241" spans="1:11" s="1" customFormat="1" x14ac:dyDescent="0.25">
      <c r="A241" s="20" t="s">
        <v>356</v>
      </c>
      <c r="B241" s="100">
        <v>45404</v>
      </c>
      <c r="C241" s="100">
        <v>45770</v>
      </c>
      <c r="D241" s="100">
        <v>45771</v>
      </c>
      <c r="E241" s="100">
        <v>45772</v>
      </c>
      <c r="F241" s="159"/>
      <c r="G241" s="159"/>
      <c r="H241" s="159"/>
      <c r="I241" s="159"/>
      <c r="J241" s="159"/>
      <c r="K241" s="94" t="s">
        <v>449</v>
      </c>
    </row>
    <row r="242" spans="1:11" s="1" customFormat="1" x14ac:dyDescent="0.25">
      <c r="A242" s="4" t="s">
        <v>358</v>
      </c>
      <c r="B242" s="263" t="s">
        <v>12</v>
      </c>
      <c r="C242" s="264"/>
      <c r="D242" s="264"/>
      <c r="E242" s="264"/>
      <c r="F242" s="264"/>
      <c r="G242" s="264"/>
      <c r="H242" s="264"/>
      <c r="I242" s="264"/>
      <c r="J242" s="265"/>
      <c r="K242" s="6"/>
    </row>
    <row r="243" spans="1:11" s="1" customFormat="1" x14ac:dyDescent="0.25">
      <c r="A243" s="16" t="s">
        <v>359</v>
      </c>
      <c r="B243" s="266" t="str" cm="1">
        <f t="array" ref="B243">_xlfn.IFS(B29="", "Report date is missing.",
     COUNTIF(B26:J26,"&lt;&gt;")=0, "",
     SUMPRODUCT(--(B26:J26&lt;&gt;""),--(B27:J27&lt;&gt;"Not valid"),--(B28:J28&lt;&gt;"")) &lt; COUNTIFS(B26:J26,"&lt;&gt;",B27:J27,"&lt;&gt;Not valid"), "Run dates are missing.",
     INT(B29) &lt; INT(_xlfn.MAXIFS(B28:J28, B26:J26, "&lt;&gt;",B27:J27,"&lt;&gt;Not valid")), "Invalid dates.",
     INT(B29) - INT(_xlfn.MAXIFS(B28:J28, B26:J26, "&lt;&gt;",B27:J27,"&lt;&gt;Not valid")) &gt; 60, "no",
     1,"yes")</f>
        <v>yes</v>
      </c>
      <c r="C243" s="267"/>
      <c r="D243" s="267"/>
      <c r="E243" s="267"/>
      <c r="F243" s="267"/>
      <c r="G243" s="267"/>
      <c r="H243" s="267"/>
      <c r="I243" s="267"/>
      <c r="J243" s="268"/>
      <c r="K243" s="6"/>
    </row>
    <row r="244" spans="1:11" s="1" customFormat="1" x14ac:dyDescent="0.25">
      <c r="A244" s="16" t="s">
        <v>360</v>
      </c>
      <c r="B244" s="266" cm="1">
        <f t="array" ref="B244">_xlfn.IFS(B25="", "Date lab received the unit is missing.",
     COUNTIF(B26:J26,"&lt;&gt;")=0, "",
     SUMPRODUCT(--(B26:J26&lt;&gt;""),--(B27:J27&lt;&gt;"Not valid"),--(B28:J28&lt;&gt;"")) &lt; COUNTIFS(B26:J26,"&lt;&gt;",B27:J27,"&lt;&gt;Not valid"), "Run dates are missing.",
     INT(B25) &gt; INT(_xlfn.MINIFS(B28:J28, B26:J26, "&lt;&gt;",B27:J27,"&lt;&gt;Not valid")), "Invalid dates.",
     1, INT(_xlfn.MINIFS(B28:J28, B26:J26, "&lt;&gt;",B27:J27,"&lt;&gt;Not valid")) - INT(B25))</f>
        <v>81</v>
      </c>
      <c r="C244" s="267"/>
      <c r="D244" s="267"/>
      <c r="E244" s="267"/>
      <c r="F244" s="267"/>
      <c r="G244" s="267"/>
      <c r="H244" s="267"/>
      <c r="I244" s="267"/>
      <c r="J244" s="268"/>
      <c r="K244" s="6"/>
    </row>
  </sheetData>
  <sheetProtection algorithmName="SHA-512" hashValue="1NazoZ1DaAZsGrjPEHGlviNfjclYsrpDxt4iSowE7MXLl+uDtSCe3luzdNrw5tQ93IcIBjlnhrwq2bBEsNn/HA==" saltValue="YKSplGWzNs3V1kcxuBn9zw==" spinCount="100000" sheet="1" objects="1" scenarios="1"/>
  <mergeCells count="268">
    <mergeCell ref="A1:K1"/>
    <mergeCell ref="A2:K2"/>
    <mergeCell ref="B3:J3"/>
    <mergeCell ref="B4:J4"/>
    <mergeCell ref="B5:J5"/>
    <mergeCell ref="B6:J6"/>
    <mergeCell ref="B10:E10"/>
    <mergeCell ref="F10:G10"/>
    <mergeCell ref="H10:J10"/>
    <mergeCell ref="B11:J11"/>
    <mergeCell ref="B12:E12"/>
    <mergeCell ref="F12:G12"/>
    <mergeCell ref="H12:J12"/>
    <mergeCell ref="B7:J7"/>
    <mergeCell ref="B8:E8"/>
    <mergeCell ref="F8:G8"/>
    <mergeCell ref="H8:J8"/>
    <mergeCell ref="B9:C9"/>
    <mergeCell ref="F9:G9"/>
    <mergeCell ref="H9:J9"/>
    <mergeCell ref="B15:J15"/>
    <mergeCell ref="B16:J16"/>
    <mergeCell ref="B17:J17"/>
    <mergeCell ref="B18:D18"/>
    <mergeCell ref="F18:J18"/>
    <mergeCell ref="B19:J19"/>
    <mergeCell ref="B13:E13"/>
    <mergeCell ref="F13:G13"/>
    <mergeCell ref="H13:J13"/>
    <mergeCell ref="B14:C14"/>
    <mergeCell ref="E14:F14"/>
    <mergeCell ref="H14:I14"/>
    <mergeCell ref="B24:F24"/>
    <mergeCell ref="H24:J24"/>
    <mergeCell ref="B25:H25"/>
    <mergeCell ref="B29:C29"/>
    <mergeCell ref="D29:E29"/>
    <mergeCell ref="B30:J30"/>
    <mergeCell ref="B20:J20"/>
    <mergeCell ref="B21:J21"/>
    <mergeCell ref="B22:F22"/>
    <mergeCell ref="H22:J22"/>
    <mergeCell ref="B23:C23"/>
    <mergeCell ref="D23:E23"/>
    <mergeCell ref="H23:J23"/>
    <mergeCell ref="B36:E36"/>
    <mergeCell ref="G36:J36"/>
    <mergeCell ref="B37:E37"/>
    <mergeCell ref="G37:J37"/>
    <mergeCell ref="B38:E38"/>
    <mergeCell ref="G38:J38"/>
    <mergeCell ref="B31:J31"/>
    <mergeCell ref="A32:K32"/>
    <mergeCell ref="B33:J33"/>
    <mergeCell ref="B34:E34"/>
    <mergeCell ref="G34:J34"/>
    <mergeCell ref="B35:E35"/>
    <mergeCell ref="G35:J35"/>
    <mergeCell ref="B42:E42"/>
    <mergeCell ref="G42:J42"/>
    <mergeCell ref="B43:E43"/>
    <mergeCell ref="G43:J43"/>
    <mergeCell ref="B44:E44"/>
    <mergeCell ref="G44:J44"/>
    <mergeCell ref="B39:E39"/>
    <mergeCell ref="G39:J39"/>
    <mergeCell ref="B40:E40"/>
    <mergeCell ref="G40:J40"/>
    <mergeCell ref="B41:E41"/>
    <mergeCell ref="G41:J41"/>
    <mergeCell ref="B48:E48"/>
    <mergeCell ref="G48:J48"/>
    <mergeCell ref="B49:E49"/>
    <mergeCell ref="G49:J49"/>
    <mergeCell ref="B50:J50"/>
    <mergeCell ref="B51:E51"/>
    <mergeCell ref="G51:J51"/>
    <mergeCell ref="B45:E45"/>
    <mergeCell ref="G45:J45"/>
    <mergeCell ref="B46:E46"/>
    <mergeCell ref="G46:J46"/>
    <mergeCell ref="B47:E47"/>
    <mergeCell ref="G47:J47"/>
    <mergeCell ref="B55:E55"/>
    <mergeCell ref="G55:J55"/>
    <mergeCell ref="B56:E56"/>
    <mergeCell ref="G56:J56"/>
    <mergeCell ref="B57:E57"/>
    <mergeCell ref="G57:J57"/>
    <mergeCell ref="B52:E52"/>
    <mergeCell ref="G52:J52"/>
    <mergeCell ref="B53:E53"/>
    <mergeCell ref="G53:J53"/>
    <mergeCell ref="B54:E54"/>
    <mergeCell ref="G54:J54"/>
    <mergeCell ref="B61:E61"/>
    <mergeCell ref="G61:J61"/>
    <mergeCell ref="B62:E62"/>
    <mergeCell ref="G62:J62"/>
    <mergeCell ref="B63:E63"/>
    <mergeCell ref="G63:J63"/>
    <mergeCell ref="B58:E58"/>
    <mergeCell ref="G58:J58"/>
    <mergeCell ref="B59:E59"/>
    <mergeCell ref="G59:J59"/>
    <mergeCell ref="B60:E60"/>
    <mergeCell ref="G60:J60"/>
    <mergeCell ref="B67:E67"/>
    <mergeCell ref="G67:J67"/>
    <mergeCell ref="B68:E68"/>
    <mergeCell ref="G68:J68"/>
    <mergeCell ref="B69:E69"/>
    <mergeCell ref="G69:J69"/>
    <mergeCell ref="B64:E64"/>
    <mergeCell ref="G64:J64"/>
    <mergeCell ref="B65:E65"/>
    <mergeCell ref="G65:J65"/>
    <mergeCell ref="B66:E66"/>
    <mergeCell ref="G66:J66"/>
    <mergeCell ref="B73:E73"/>
    <mergeCell ref="G73:J73"/>
    <mergeCell ref="A74:K74"/>
    <mergeCell ref="B75:J75"/>
    <mergeCell ref="B76:C76"/>
    <mergeCell ref="E76:F76"/>
    <mergeCell ref="H76:I76"/>
    <mergeCell ref="B70:E70"/>
    <mergeCell ref="G70:J70"/>
    <mergeCell ref="B71:E71"/>
    <mergeCell ref="G71:J71"/>
    <mergeCell ref="B72:E72"/>
    <mergeCell ref="G72:J72"/>
    <mergeCell ref="B81:E81"/>
    <mergeCell ref="G81:J81"/>
    <mergeCell ref="B82:J82"/>
    <mergeCell ref="B83:E83"/>
    <mergeCell ref="G83:J83"/>
    <mergeCell ref="B84:E84"/>
    <mergeCell ref="G84:J84"/>
    <mergeCell ref="H77:I77"/>
    <mergeCell ref="B78:J78"/>
    <mergeCell ref="B79:E79"/>
    <mergeCell ref="G79:J79"/>
    <mergeCell ref="B80:E80"/>
    <mergeCell ref="G80:J80"/>
    <mergeCell ref="B89:E89"/>
    <mergeCell ref="G89:J89"/>
    <mergeCell ref="B90:J90"/>
    <mergeCell ref="B91:E91"/>
    <mergeCell ref="G91:J91"/>
    <mergeCell ref="B92:E92"/>
    <mergeCell ref="G92:J92"/>
    <mergeCell ref="B85:E85"/>
    <mergeCell ref="G85:J85"/>
    <mergeCell ref="B86:J86"/>
    <mergeCell ref="B87:E87"/>
    <mergeCell ref="G87:J87"/>
    <mergeCell ref="B88:E88"/>
    <mergeCell ref="G88:J88"/>
    <mergeCell ref="B97:H97"/>
    <mergeCell ref="B98:H98"/>
    <mergeCell ref="B99:H99"/>
    <mergeCell ref="B100:H100"/>
    <mergeCell ref="B101:H101"/>
    <mergeCell ref="I108:J108"/>
    <mergeCell ref="B93:E93"/>
    <mergeCell ref="G93:J93"/>
    <mergeCell ref="G94:H94"/>
    <mergeCell ref="B95:E95"/>
    <mergeCell ref="G95:J95"/>
    <mergeCell ref="B96:J96"/>
    <mergeCell ref="C116:E116"/>
    <mergeCell ref="G116:H116"/>
    <mergeCell ref="B119:H119"/>
    <mergeCell ref="B120:J120"/>
    <mergeCell ref="B133:C133"/>
    <mergeCell ref="D133:F133"/>
    <mergeCell ref="G133:H133"/>
    <mergeCell ref="B109:C109"/>
    <mergeCell ref="D109:H109"/>
    <mergeCell ref="I109:J109"/>
    <mergeCell ref="B110:J110"/>
    <mergeCell ref="B111:J111"/>
    <mergeCell ref="B115:H115"/>
    <mergeCell ref="B139:J139"/>
    <mergeCell ref="B142:H142"/>
    <mergeCell ref="B143:H143"/>
    <mergeCell ref="B144:J144"/>
    <mergeCell ref="B145:H145"/>
    <mergeCell ref="B147:J147"/>
    <mergeCell ref="B134:J134"/>
    <mergeCell ref="B136:E136"/>
    <mergeCell ref="G136:J136"/>
    <mergeCell ref="B137:E137"/>
    <mergeCell ref="G137:J137"/>
    <mergeCell ref="B138:E138"/>
    <mergeCell ref="G138:J138"/>
    <mergeCell ref="B165:H165"/>
    <mergeCell ref="B166:H166"/>
    <mergeCell ref="B167:H167"/>
    <mergeCell ref="B172:H172"/>
    <mergeCell ref="B180:J180"/>
    <mergeCell ref="B181:H181"/>
    <mergeCell ref="B149:J149"/>
    <mergeCell ref="B150:J150"/>
    <mergeCell ref="B159:H159"/>
    <mergeCell ref="B160:E160"/>
    <mergeCell ref="G160:J160"/>
    <mergeCell ref="B161:J161"/>
    <mergeCell ref="B188:H188"/>
    <mergeCell ref="B189:H189"/>
    <mergeCell ref="B190:H190"/>
    <mergeCell ref="B191:H191"/>
    <mergeCell ref="B192:H192"/>
    <mergeCell ref="B193:H193"/>
    <mergeCell ref="B182:H182"/>
    <mergeCell ref="B183:H183"/>
    <mergeCell ref="B184:H184"/>
    <mergeCell ref="B185:H185"/>
    <mergeCell ref="B186:H186"/>
    <mergeCell ref="B187:H187"/>
    <mergeCell ref="B206:H206"/>
    <mergeCell ref="G207:H207"/>
    <mergeCell ref="B208:H208"/>
    <mergeCell ref="B209:H209"/>
    <mergeCell ref="G210:H210"/>
    <mergeCell ref="B211:H211"/>
    <mergeCell ref="B194:H194"/>
    <mergeCell ref="B201:J201"/>
    <mergeCell ref="B202:H202"/>
    <mergeCell ref="B203:H203"/>
    <mergeCell ref="G204:H204"/>
    <mergeCell ref="B205:H205"/>
    <mergeCell ref="G216:H216"/>
    <mergeCell ref="C217:E217"/>
    <mergeCell ref="G217:H217"/>
    <mergeCell ref="G218:H218"/>
    <mergeCell ref="G219:H219"/>
    <mergeCell ref="G220:H220"/>
    <mergeCell ref="G212:H212"/>
    <mergeCell ref="C213:E213"/>
    <mergeCell ref="G213:H213"/>
    <mergeCell ref="G214:H214"/>
    <mergeCell ref="C215:E215"/>
    <mergeCell ref="G215:H215"/>
    <mergeCell ref="B227:H227"/>
    <mergeCell ref="B228:H228"/>
    <mergeCell ref="B229:H229"/>
    <mergeCell ref="B230:H230"/>
    <mergeCell ref="B231:H231"/>
    <mergeCell ref="B232:H232"/>
    <mergeCell ref="G221:H221"/>
    <mergeCell ref="B222:J222"/>
    <mergeCell ref="B223:H223"/>
    <mergeCell ref="B224:H224"/>
    <mergeCell ref="B225:H225"/>
    <mergeCell ref="B226:H226"/>
    <mergeCell ref="B239:J239"/>
    <mergeCell ref="B240:J240"/>
    <mergeCell ref="B242:J242"/>
    <mergeCell ref="B243:J243"/>
    <mergeCell ref="B244:J244"/>
    <mergeCell ref="B233:H233"/>
    <mergeCell ref="B234:H234"/>
    <mergeCell ref="B235:H235"/>
    <mergeCell ref="B236:H236"/>
    <mergeCell ref="B237:H237"/>
    <mergeCell ref="B238:H238"/>
  </mergeCells>
  <conditionalFormatting sqref="A113:J113 A130:J130 A108:K109">
    <cfRule type="expression" dxfId="253" priority="21">
      <formula>OR($B$16&lt;&gt;"M28R")</formula>
    </cfRule>
  </conditionalFormatting>
  <conditionalFormatting sqref="A55:K55">
    <cfRule type="expression" dxfId="252" priority="26">
      <formula>AND($B$52="no",$B$53="no",$B$54="no")</formula>
    </cfRule>
  </conditionalFormatting>
  <conditionalFormatting sqref="A131:K131 A147:K150 A111:K111 A115:K116 A133:K133 A160:K160 A172:K172">
    <cfRule type="expression" dxfId="251" priority="16">
      <formula>OR($B$16&lt;&gt;"3053-based")</formula>
    </cfRule>
  </conditionalFormatting>
  <conditionalFormatting sqref="B20">
    <cfRule type="expression" dxfId="250" priority="186">
      <formula>OR($B$20="Not reported",$B$20="NR")</formula>
    </cfRule>
    <cfRule type="expression" dxfId="249" priority="187">
      <formula>OR($B$20&lt;&gt;"")</formula>
    </cfRule>
  </conditionalFormatting>
  <conditionalFormatting sqref="B22">
    <cfRule type="expression" dxfId="248" priority="183">
      <formula>OR($B$22&lt;&gt;"")</formula>
    </cfRule>
    <cfRule type="expression" dxfId="247" priority="182">
      <formula>OR($B$22="Not reported",$B$22="N/A",$B$22="na")</formula>
    </cfRule>
  </conditionalFormatting>
  <conditionalFormatting sqref="B23">
    <cfRule type="expression" dxfId="246" priority="162">
      <formula>OR($B$23&lt;&gt;"")</formula>
    </cfRule>
    <cfRule type="expression" dxfId="245" priority="161">
      <formula>OR($B$23="cannot determine",$B$23="not reported")</formula>
    </cfRule>
  </conditionalFormatting>
  <conditionalFormatting sqref="B24">
    <cfRule type="expression" dxfId="244" priority="177">
      <formula>OR($B$24="Not reported",$B$24="NR")</formula>
    </cfRule>
    <cfRule type="expression" dxfId="243" priority="178">
      <formula>OR($B$24&lt;&gt;"")</formula>
    </cfRule>
  </conditionalFormatting>
  <conditionalFormatting sqref="B25">
    <cfRule type="expression" dxfId="242" priority="180">
      <formula>OR($B$25&lt;&gt;"")</formula>
    </cfRule>
    <cfRule type="expression" dxfId="241" priority="179">
      <formula>OR($B$25="Not reported",$B$25="NR")</formula>
    </cfRule>
  </conditionalFormatting>
  <conditionalFormatting sqref="B26">
    <cfRule type="expression" dxfId="240" priority="254">
      <formula>AND(B$102&lt;&gt;"",B26&lt;&gt;"")</formula>
    </cfRule>
    <cfRule type="expression" dxfId="239" priority="253">
      <formula>(B28="Invalid")</formula>
    </cfRule>
  </conditionalFormatting>
  <conditionalFormatting sqref="B56:B63 B65:B69 B71:B72">
    <cfRule type="expression" dxfId="238" priority="156">
      <formula>AND($B56&lt;&gt;"")</formula>
    </cfRule>
  </conditionalFormatting>
  <conditionalFormatting sqref="B71:B72 B56:B63 B65:B69">
    <cfRule type="expression" dxfId="237" priority="155">
      <formula>AND($B56="no")</formula>
    </cfRule>
  </conditionalFormatting>
  <conditionalFormatting sqref="B73">
    <cfRule type="expression" dxfId="236" priority="149">
      <formula>AND($B$73&lt;&gt;"",$B$73&lt;&gt;"yes")</formula>
    </cfRule>
    <cfRule type="expression" dxfId="235" priority="150">
      <formula>OR($B$73="yes")</formula>
    </cfRule>
  </conditionalFormatting>
  <conditionalFormatting sqref="B79 B83 B87">
    <cfRule type="expression" dxfId="234" priority="141">
      <formula>AND(ISNUMBER($B79),ISNUMBER($D$76),ROUND($B79,1)&lt;&gt;ROUND($D$76,1))</formula>
    </cfRule>
  </conditionalFormatting>
  <conditionalFormatting sqref="B95">
    <cfRule type="expression" dxfId="233" priority="126">
      <formula>AND($B$95&lt;&gt;"",OR(NOT(ISNUMBER($B$95)),$B$95&lt;48))</formula>
    </cfRule>
    <cfRule type="expression" dxfId="232" priority="125">
      <formula>OR($B$95="not reported",$B$95="nr")</formula>
    </cfRule>
    <cfRule type="expression" dxfId="231" priority="127">
      <formula>OR($B$95&lt;&gt;"")</formula>
    </cfRule>
  </conditionalFormatting>
  <conditionalFormatting sqref="B109 I109">
    <cfRule type="expression" dxfId="230" priority="94">
      <formula>OR(B$109="no")</formula>
    </cfRule>
  </conditionalFormatting>
  <conditionalFormatting sqref="B114">
    <cfRule type="expression" dxfId="229" priority="213">
      <formula>AND(B$102&lt;&gt;"",OR(B$114="not reported"))</formula>
    </cfRule>
  </conditionalFormatting>
  <conditionalFormatting sqref="B127">
    <cfRule type="expression" dxfId="228" priority="203">
      <formula>AND(B$102&lt;&gt;"",B$127&gt;=B$126,ISNUMBER(B$127),ISNUMBER(B$126))</formula>
    </cfRule>
  </conditionalFormatting>
  <conditionalFormatting sqref="B149">
    <cfRule type="expression" dxfId="227" priority="65">
      <formula>AND($B$149="yes",$B$16="3053-based")</formula>
    </cfRule>
    <cfRule type="expression" dxfId="226" priority="66">
      <formula>OR($B$149&lt;&gt;"")</formula>
    </cfRule>
  </conditionalFormatting>
  <conditionalFormatting sqref="B159">
    <cfRule type="expression" dxfId="225" priority="59">
      <formula>OR($B$159="yes")</formula>
    </cfRule>
    <cfRule type="expression" dxfId="224" priority="60">
      <formula>OR($B$159&lt;&gt;"")</formula>
    </cfRule>
  </conditionalFormatting>
  <conditionalFormatting sqref="B242:B243">
    <cfRule type="expression" dxfId="223" priority="33">
      <formula>OR($B242="no")</formula>
    </cfRule>
  </conditionalFormatting>
  <conditionalFormatting sqref="B23:C23">
    <cfRule type="expression" dxfId="222" priority="23">
      <formula>AND($B$23="yes",$B$16="3053-based")</formula>
    </cfRule>
  </conditionalFormatting>
  <conditionalFormatting sqref="B29:C29 F29:H29">
    <cfRule type="expression" dxfId="221" priority="157">
      <formula>OR(B$29="Not reported",B$29="NR")</formula>
    </cfRule>
  </conditionalFormatting>
  <conditionalFormatting sqref="B29:C29">
    <cfRule type="expression" dxfId="220" priority="158">
      <formula>OR($B$29&lt;&gt;"")</formula>
    </cfRule>
  </conditionalFormatting>
  <conditionalFormatting sqref="B133:C133">
    <cfRule type="expression" dxfId="219" priority="81">
      <formula>OR($B$133&lt;&gt;"")</formula>
    </cfRule>
  </conditionalFormatting>
  <conditionalFormatting sqref="B18:D18">
    <cfRule type="expression" dxfId="218" priority="191">
      <formula>OR($B$18&lt;&gt;"")</formula>
    </cfRule>
    <cfRule type="expression" dxfId="217" priority="190">
      <formula>OR($B$18="Not reported")</formula>
    </cfRule>
  </conditionalFormatting>
  <conditionalFormatting sqref="B34:E35 B44:E46">
    <cfRule type="expression" dxfId="216" priority="171">
      <formula>AND($B34&lt;&gt;"",$B34&lt;&gt;"yes")</formula>
    </cfRule>
  </conditionalFormatting>
  <conditionalFormatting sqref="B34:E49 G34:J49">
    <cfRule type="expression" dxfId="215" priority="172">
      <formula>OR(B34&lt;&gt;"")</formula>
    </cfRule>
  </conditionalFormatting>
  <conditionalFormatting sqref="B36:E43 B47:E49">
    <cfRule type="expression" dxfId="214" priority="170">
      <formula>AND($B36&lt;&gt;"",$B36&lt;&gt;"yes")</formula>
    </cfRule>
  </conditionalFormatting>
  <conditionalFormatting sqref="B51:E51">
    <cfRule type="expression" dxfId="213" priority="167">
      <formula>OR($B$51="no",$B$51="not reported")</formula>
    </cfRule>
    <cfRule type="expression" dxfId="212" priority="168">
      <formula>AND($B$51&lt;&gt;"")</formula>
    </cfRule>
  </conditionalFormatting>
  <conditionalFormatting sqref="B52:E54">
    <cfRule type="expression" dxfId="211" priority="166">
      <formula>OR(B52&lt;&gt;"")</formula>
    </cfRule>
  </conditionalFormatting>
  <conditionalFormatting sqref="B55:E55">
    <cfRule type="expression" dxfId="210" priority="165">
      <formula>AND($B$55&lt;&gt;"")</formula>
    </cfRule>
    <cfRule type="expression" dxfId="209" priority="164">
      <formula>OR($B$55="partial",$B$55="cannot determine")</formula>
    </cfRule>
    <cfRule type="expression" dxfId="208" priority="163">
      <formula>OR($B$55="no")</formula>
    </cfRule>
  </conditionalFormatting>
  <conditionalFormatting sqref="B64:E64">
    <cfRule type="expression" dxfId="207" priority="154">
      <formula>OR($B$64="yes")</formula>
    </cfRule>
    <cfRule type="expression" dxfId="206" priority="153">
      <formula>AND($B$64&lt;&gt;"",$B$64&lt;&gt;"yes")</formula>
    </cfRule>
  </conditionalFormatting>
  <conditionalFormatting sqref="B70:E70">
    <cfRule type="expression" dxfId="205" priority="152">
      <formula>OR($B$70="yes",$B$70="not applicable")</formula>
    </cfRule>
    <cfRule type="expression" dxfId="204" priority="151">
      <formula>AND($B$70&lt;&gt;"",NOT(OR($B$70="yes",$B$70="not applicable")))</formula>
    </cfRule>
  </conditionalFormatting>
  <conditionalFormatting sqref="B71:E71">
    <cfRule type="expression" dxfId="203" priority="25">
      <formula>OR($B$71="partial",$B$71="other")</formula>
    </cfRule>
  </conditionalFormatting>
  <conditionalFormatting sqref="B72:E72">
    <cfRule type="expression" dxfId="202" priority="24">
      <formula>OR($B$72="partial",$B$72="other")</formula>
    </cfRule>
  </conditionalFormatting>
  <conditionalFormatting sqref="B79:E79">
    <cfRule type="expression" dxfId="201" priority="199">
      <formula>OR($B$79&lt;&gt;"")</formula>
    </cfRule>
  </conditionalFormatting>
  <conditionalFormatting sqref="B80:E80">
    <cfRule type="expression" dxfId="200" priority="200">
      <formula>OR($B$80&lt;&gt;"")</formula>
    </cfRule>
  </conditionalFormatting>
  <conditionalFormatting sqref="B81:E81">
    <cfRule type="expression" dxfId="199" priority="106">
      <formula>OR($B$81&lt;&gt;"")</formula>
    </cfRule>
  </conditionalFormatting>
  <conditionalFormatting sqref="B83:E83">
    <cfRule type="expression" dxfId="198" priority="145">
      <formula>OR($B$83&lt;&gt;"")</formula>
    </cfRule>
  </conditionalFormatting>
  <conditionalFormatting sqref="B84:E84">
    <cfRule type="expression" dxfId="197" priority="139">
      <formula>OR($B$84&lt;&gt;"")</formula>
    </cfRule>
  </conditionalFormatting>
  <conditionalFormatting sqref="B85:E85">
    <cfRule type="expression" dxfId="196" priority="107">
      <formula>OR($B$85&lt;&gt;"")</formula>
    </cfRule>
  </conditionalFormatting>
  <conditionalFormatting sqref="B87:E87">
    <cfRule type="expression" dxfId="195" priority="143">
      <formula>OR($B$87&lt;&gt;"")</formula>
    </cfRule>
  </conditionalFormatting>
  <conditionalFormatting sqref="B88:E88">
    <cfRule type="expression" dxfId="194" priority="138">
      <formula>OR($B$88&lt;&gt;"")</formula>
    </cfRule>
  </conditionalFormatting>
  <conditionalFormatting sqref="B89:E89">
    <cfRule type="expression" dxfId="193" priority="137">
      <formula>OR($B$89&lt;&gt;"")</formula>
    </cfRule>
  </conditionalFormatting>
  <conditionalFormatting sqref="B91:E91">
    <cfRule type="expression" dxfId="192" priority="136">
      <formula>OR($B$91&gt;"")</formula>
    </cfRule>
    <cfRule type="expression" dxfId="191" priority="135">
      <formula>OR($B$91="not reported")</formula>
    </cfRule>
  </conditionalFormatting>
  <conditionalFormatting sqref="B92:E92">
    <cfRule type="expression" dxfId="190" priority="133">
      <formula>OR($B$92&lt;&gt;"")</formula>
    </cfRule>
    <cfRule type="expression" dxfId="189" priority="132">
      <formula>OR($B$92="not reported",$B$92="nr")</formula>
    </cfRule>
  </conditionalFormatting>
  <conditionalFormatting sqref="B93:E93">
    <cfRule type="expression" dxfId="188" priority="130">
      <formula>AND($B$93&lt;48,ISNUMBER($B$93))</formula>
    </cfRule>
    <cfRule type="expression" dxfId="187" priority="131">
      <formula>OR($B$93&lt;&gt;"")</formula>
    </cfRule>
    <cfRule type="expression" dxfId="186" priority="103">
      <formula>OR($B$93="not reported",$B$93="nr")</formula>
    </cfRule>
  </conditionalFormatting>
  <conditionalFormatting sqref="B136:E136">
    <cfRule type="expression" dxfId="185" priority="79">
      <formula>OR($B$136="no",$B$136="not reported")</formula>
    </cfRule>
    <cfRule type="expression" dxfId="184" priority="80">
      <formula>OR($B$136="yes")</formula>
    </cfRule>
  </conditionalFormatting>
  <conditionalFormatting sqref="B137:E137">
    <cfRule type="expression" dxfId="183" priority="78">
      <formula>OR($B$137&lt;&gt;"")</formula>
    </cfRule>
    <cfRule type="expression" dxfId="182" priority="77">
      <formula>OR($B$137="yes")</formula>
    </cfRule>
  </conditionalFormatting>
  <conditionalFormatting sqref="B138:E138">
    <cfRule type="expression" dxfId="181" priority="76">
      <formula>OR($B$138&lt;&gt;"")</formula>
    </cfRule>
    <cfRule type="expression" dxfId="180" priority="75">
      <formula>OR($B$138="no",$B$138="not reported")</formula>
    </cfRule>
  </conditionalFormatting>
  <conditionalFormatting sqref="B160:E160">
    <cfRule type="expression" dxfId="179" priority="17">
      <formula>AND($B$16="3053-based",$B$160="not reported")</formula>
    </cfRule>
    <cfRule type="expression" dxfId="178" priority="54">
      <formula>OR($B$160&lt;&gt;"")</formula>
    </cfRule>
  </conditionalFormatting>
  <conditionalFormatting sqref="B200:E200">
    <cfRule type="expression" dxfId="177" priority="1">
      <formula>AND(B$102&lt;&gt;"",ISNUMBER(B$198),B$198&gt;0.25)</formula>
    </cfRule>
  </conditionalFormatting>
  <conditionalFormatting sqref="B97:H97">
    <cfRule type="expression" dxfId="176" priority="124">
      <formula>OR($B$97&lt;&gt;"")</formula>
    </cfRule>
    <cfRule type="expression" dxfId="175" priority="123">
      <formula>OR($B$97="cannot determine",$B$97="yes")</formula>
    </cfRule>
  </conditionalFormatting>
  <conditionalFormatting sqref="B98:H98">
    <cfRule type="expression" dxfId="174" priority="118">
      <formula>OR($B$98="not reported")</formula>
    </cfRule>
    <cfRule type="expression" dxfId="173" priority="119">
      <formula>OR($B$98="no")</formula>
    </cfRule>
    <cfRule type="expression" dxfId="172" priority="120">
      <formula>OR($B$98&lt;&gt;"")</formula>
    </cfRule>
  </conditionalFormatting>
  <conditionalFormatting sqref="B99:H99">
    <cfRule type="expression" dxfId="171" priority="115">
      <formula>OR($B$99&lt;&gt;"")</formula>
    </cfRule>
    <cfRule type="expression" dxfId="170" priority="114">
      <formula>OR($B$99="no")</formula>
    </cfRule>
  </conditionalFormatting>
  <conditionalFormatting sqref="B100:H100">
    <cfRule type="expression" dxfId="169" priority="112">
      <formula>OR($B$100&gt;2)</formula>
    </cfRule>
    <cfRule type="expression" dxfId="168" priority="113">
      <formula>OR($B$100&lt;&gt;"")</formula>
    </cfRule>
  </conditionalFormatting>
  <conditionalFormatting sqref="B101:H101">
    <cfRule type="expression" dxfId="167" priority="111">
      <formula>OR($B$101&lt;&gt;"")</formula>
    </cfRule>
  </conditionalFormatting>
  <conditionalFormatting sqref="B115:H115">
    <cfRule type="expression" dxfId="166" priority="96">
      <formula>OR($B$115="cannot determine")</formula>
    </cfRule>
    <cfRule type="expression" dxfId="165" priority="108">
      <formula>OR($B$115&lt;&gt;"")</formula>
    </cfRule>
    <cfRule type="expression" dxfId="164" priority="97">
      <formula>OR($B$115="med air setting burn rate ≤ low air setting")</formula>
    </cfRule>
  </conditionalFormatting>
  <conditionalFormatting sqref="B119:H119">
    <cfRule type="expression" dxfId="163" priority="98">
      <formula>OR($B$119="no")</formula>
    </cfRule>
    <cfRule type="expression" dxfId="162" priority="99">
      <formula>OR($B$119&lt;&gt;"")</formula>
    </cfRule>
  </conditionalFormatting>
  <conditionalFormatting sqref="B142:H142">
    <cfRule type="expression" dxfId="161" priority="73">
      <formula>OR($B$142="no",$B$142="not reported")</formula>
    </cfRule>
    <cfRule type="expression" dxfId="160" priority="74">
      <formula>OR($B$142&lt;&gt;"")</formula>
    </cfRule>
  </conditionalFormatting>
  <conditionalFormatting sqref="B143:H143">
    <cfRule type="expression" dxfId="159" priority="71">
      <formula>OR($B$143="no",$B$143="not reported")</formula>
    </cfRule>
    <cfRule type="expression" dxfId="158" priority="72">
      <formula>OR($B$143&lt;&gt;"")</formula>
    </cfRule>
  </conditionalFormatting>
  <conditionalFormatting sqref="B145:H145">
    <cfRule type="expression" dxfId="157" priority="67">
      <formula>OR($B$145="no",$B$145="not reported")</formula>
    </cfRule>
    <cfRule type="expression" dxfId="156" priority="68">
      <formula>OR($B$145&lt;&gt;"")</formula>
    </cfRule>
  </conditionalFormatting>
  <conditionalFormatting sqref="B165:H166">
    <cfRule type="expression" dxfId="155" priority="57">
      <formula>AND(B$102&lt;&gt;"",B165="not reported")</formula>
    </cfRule>
  </conditionalFormatting>
  <conditionalFormatting sqref="B165:H167">
    <cfRule type="expression" dxfId="154" priority="58">
      <formula>OR(B165&lt;&gt;"")</formula>
    </cfRule>
  </conditionalFormatting>
  <conditionalFormatting sqref="B166:H166">
    <cfRule type="expression" dxfId="153" priority="30">
      <formula>AND(B$102&lt;&gt;"",$B$166="no")</formula>
    </cfRule>
  </conditionalFormatting>
  <conditionalFormatting sqref="B167:H167">
    <cfRule type="expression" dxfId="152" priority="56">
      <formula>AND(B$102&lt;&gt;"",B167="yes")</formula>
    </cfRule>
  </conditionalFormatting>
  <conditionalFormatting sqref="B172:H172">
    <cfRule type="expression" dxfId="151" priority="62">
      <formula>OR($B$172&lt;&gt;"")</formula>
    </cfRule>
    <cfRule type="expression" dxfId="150" priority="55">
      <formula>OR($B$172="no")</formula>
    </cfRule>
  </conditionalFormatting>
  <conditionalFormatting sqref="B181:H181">
    <cfRule type="expression" dxfId="149" priority="51">
      <formula>AND(NOT(ISNUMBER($B$181)),$B$181&lt;&gt;"")</formula>
    </cfRule>
  </conditionalFormatting>
  <conditionalFormatting sqref="B181:H194">
    <cfRule type="expression" dxfId="148" priority="15">
      <formula>OR($B181="nr",$B181="not reported")</formula>
    </cfRule>
    <cfRule type="expression" dxfId="147" priority="53">
      <formula>OR($B181&lt;&gt;"")</formula>
    </cfRule>
  </conditionalFormatting>
  <conditionalFormatting sqref="B182:H182">
    <cfRule type="expression" dxfId="146" priority="52">
      <formula>AND(ISNUMBER($B$181),ISNUMBER($B$182),$B$182&lt;4*$B$181)</formula>
    </cfRule>
  </conditionalFormatting>
  <conditionalFormatting sqref="B183:H183">
    <cfRule type="expression" dxfId="145" priority="50">
      <formula>AND(ISNUMBER($B$181),ISNUMBER($B$183),$B$183&lt;3*$B$181)</formula>
    </cfRule>
  </conditionalFormatting>
  <conditionalFormatting sqref="B184:H184">
    <cfRule type="expression" dxfId="144" priority="49">
      <formula>OR($B$184="no")</formula>
    </cfRule>
  </conditionalFormatting>
  <conditionalFormatting sqref="B185:H185">
    <cfRule type="expression" dxfId="143" priority="48">
      <formula>AND(ISNUMBER($B$185),$B$185&lt;2)</formula>
    </cfRule>
  </conditionalFormatting>
  <conditionalFormatting sqref="B186:H186">
    <cfRule type="expression" dxfId="142" priority="47">
      <formula>OR($B$186="no")</formula>
    </cfRule>
  </conditionalFormatting>
  <conditionalFormatting sqref="B187:H187">
    <cfRule type="expression" dxfId="141" priority="46">
      <formula>AND(ISNUMBER($B$187),$B$187&lt;8)</formula>
    </cfRule>
  </conditionalFormatting>
  <conditionalFormatting sqref="B188:H188">
    <cfRule type="expression" dxfId="140" priority="45">
      <formula>AND(ISNUMBER($B$188),$B$188&gt;0.5)</formula>
    </cfRule>
  </conditionalFormatting>
  <conditionalFormatting sqref="B189:H189">
    <cfRule type="expression" dxfId="139" priority="44">
      <formula>AND(ISNUMBER($B$189),$B$189&lt;4*$B$181)</formula>
    </cfRule>
  </conditionalFormatting>
  <conditionalFormatting sqref="B190:H190">
    <cfRule type="expression" dxfId="138" priority="43">
      <formula>AND(ISNUMBER($B$190),$B$190&lt;2*$B$181)</formula>
    </cfRule>
  </conditionalFormatting>
  <conditionalFormatting sqref="B191:H191">
    <cfRule type="expression" dxfId="137" priority="42">
      <formula>AND(ISNUMBER($B$191),$B$191&gt;30)</formula>
    </cfRule>
  </conditionalFormatting>
  <conditionalFormatting sqref="B192:H192">
    <cfRule type="expression" dxfId="136" priority="41">
      <formula>OR($B$192="yes")</formula>
    </cfRule>
  </conditionalFormatting>
  <conditionalFormatting sqref="B193:H193">
    <cfRule type="expression" dxfId="135" priority="40">
      <formula>AND($B$193&lt;&gt;15.5,ISNUMBER($B$193))</formula>
    </cfRule>
  </conditionalFormatting>
  <conditionalFormatting sqref="B194:H194">
    <cfRule type="expression" dxfId="134" priority="39">
      <formula>OR($B$194="no")</formula>
    </cfRule>
  </conditionalFormatting>
  <conditionalFormatting sqref="B202:H203 C204 E204 G204 B205:H206 C207 E207 G207 B208:H209 C210 E210 G210 B211 E212 C212:C221 G212:G221 E214 E216 E218:E221">
    <cfRule type="expression" dxfId="133" priority="3">
      <formula>OR(B202&lt;&gt;"")</formula>
    </cfRule>
  </conditionalFormatting>
  <conditionalFormatting sqref="B223:H238">
    <cfRule type="expression" dxfId="132" priority="38">
      <formula>OR($B223&lt;&gt;"")</formula>
    </cfRule>
    <cfRule type="expression" dxfId="131" priority="37">
      <formula>OR($B223="nr",$B223="not reported")</formula>
    </cfRule>
  </conditionalFormatting>
  <conditionalFormatting sqref="B4:J6 B7 B11 B8:E8 H8:J8 B9 E9 H9 B10:E10 H10:J10 B12:E13 H12:J13 D14 G14 J14">
    <cfRule type="expression" dxfId="130" priority="197">
      <formula>OR(B4&lt;&gt;"")</formula>
    </cfRule>
  </conditionalFormatting>
  <conditionalFormatting sqref="B5:J6 B7">
    <cfRule type="expression" dxfId="129" priority="196">
      <formula>AND($B$6&lt;&gt;"",$B$5&lt;&gt;"",$B$6&lt;&gt;$B$5)</formula>
    </cfRule>
  </conditionalFormatting>
  <conditionalFormatting sqref="B11:J11">
    <cfRule type="expression" dxfId="128" priority="20">
      <formula>OR($B$11="not on list")</formula>
    </cfRule>
  </conditionalFormatting>
  <conditionalFormatting sqref="B16:J16">
    <cfRule type="expression" dxfId="127" priority="194">
      <formula>OR($B$16="Not reported")</formula>
    </cfRule>
    <cfRule type="expression" dxfId="126" priority="195">
      <formula>OR($B$16&lt;&gt;"")</formula>
    </cfRule>
  </conditionalFormatting>
  <conditionalFormatting sqref="B17:J17">
    <cfRule type="expression" dxfId="125" priority="193">
      <formula>OR($B$17&lt;&gt;"")</formula>
    </cfRule>
    <cfRule type="expression" dxfId="124" priority="192">
      <formula>OR($B$17="Not reported")</formula>
    </cfRule>
  </conditionalFormatting>
  <conditionalFormatting sqref="B19:J19">
    <cfRule type="expression" dxfId="123" priority="188">
      <formula>OR($B$19&lt;&gt;"")</formula>
    </cfRule>
  </conditionalFormatting>
  <conditionalFormatting sqref="B21:J21">
    <cfRule type="expression" dxfId="122" priority="185">
      <formula>OR($B$21&lt;&gt;"")</formula>
    </cfRule>
    <cfRule type="expression" dxfId="121" priority="184">
      <formula>OR($B$21="Not reported",$B$21="NR")</formula>
    </cfRule>
  </conditionalFormatting>
  <conditionalFormatting sqref="B26:J26">
    <cfRule type="expression" dxfId="120" priority="11">
      <formula>AND(B$26&lt;&gt;"")</formula>
    </cfRule>
  </conditionalFormatting>
  <conditionalFormatting sqref="B26:J28 B102:J107 B112:J114 B117:J118 B121:J132 B135:J135 B140:J141 B146:J146 B148:J148 B151:J158 B162:J164 B168:J171 B173:J179 B195:J200 B241:J241">
    <cfRule type="expression" dxfId="119" priority="7">
      <formula>(B$27="Not valid")</formula>
    </cfRule>
  </conditionalFormatting>
  <conditionalFormatting sqref="B28:J28">
    <cfRule type="expression" dxfId="118" priority="202">
      <formula>OR(B28="Not reported",B28="NR")</formula>
    </cfRule>
  </conditionalFormatting>
  <conditionalFormatting sqref="B30:J30">
    <cfRule type="expression" dxfId="117" priority="176">
      <formula>OR($B$30&lt;&gt;"")</formula>
    </cfRule>
    <cfRule type="expression" dxfId="116" priority="175">
      <formula>OR($B$30="not reported")</formula>
    </cfRule>
  </conditionalFormatting>
  <conditionalFormatting sqref="B31:J31">
    <cfRule type="expression" dxfId="115" priority="173">
      <formula>OR($B$31="not reported",$B$31="no",$B$31="other")</formula>
    </cfRule>
    <cfRule type="expression" dxfId="114" priority="174">
      <formula>OR($B$31&lt;&gt;"")</formula>
    </cfRule>
  </conditionalFormatting>
  <conditionalFormatting sqref="B78:J78">
    <cfRule type="expression" dxfId="113" priority="146">
      <formula>OR($B$78="cannot determine")</formula>
    </cfRule>
    <cfRule type="expression" dxfId="112" priority="147">
      <formula>OR($B$78="no")</formula>
    </cfRule>
    <cfRule type="expression" dxfId="111" priority="148">
      <formula>OR($B$78="yes")</formula>
    </cfRule>
  </conditionalFormatting>
  <conditionalFormatting sqref="B82:J82">
    <cfRule type="expression" dxfId="110" priority="140">
      <formula>OR($B$82&lt;&gt;"")</formula>
    </cfRule>
  </conditionalFormatting>
  <conditionalFormatting sqref="B102:J102">
    <cfRule type="expression" dxfId="109" priority="110">
      <formula>OR(B$102&lt;&gt;"")</formula>
    </cfRule>
  </conditionalFormatting>
  <conditionalFormatting sqref="B110:J110">
    <cfRule type="expression" dxfId="108" priority="102">
      <formula>OR($B$110&lt;&gt;"")</formula>
    </cfRule>
    <cfRule type="expression" dxfId="107" priority="19">
      <formula>OR($B$110="no")</formula>
    </cfRule>
    <cfRule type="expression" dxfId="106" priority="101">
      <formula>OR(B$110="not reported")</formula>
    </cfRule>
  </conditionalFormatting>
  <conditionalFormatting sqref="B111:J111">
    <cfRule type="expression" dxfId="105" priority="117">
      <formula>OR($B$111&lt;&gt;"")</formula>
    </cfRule>
  </conditionalFormatting>
  <conditionalFormatting sqref="B112:J113">
    <cfRule type="expression" dxfId="104" priority="201">
      <formula>AND(B$102&lt;&gt;"",OR(B$112="not reported",B$112="nr"))</formula>
    </cfRule>
    <cfRule type="expression" dxfId="103" priority="204">
      <formula>AND(B$102&lt;&gt;"",B$112&gt;300,ISNUMBER(B$112))</formula>
    </cfRule>
  </conditionalFormatting>
  <conditionalFormatting sqref="B114:J114">
    <cfRule type="expression" dxfId="102" priority="205">
      <formula>AND(B$102&lt;&gt;"",B$114="yes")</formula>
    </cfRule>
  </conditionalFormatting>
  <conditionalFormatting sqref="B120:J120">
    <cfRule type="expression" dxfId="101" priority="88">
      <formula>OR($B$120="yes")</formula>
    </cfRule>
    <cfRule type="expression" dxfId="100" priority="89">
      <formula>OR($B$120&lt;&gt;"")</formula>
    </cfRule>
  </conditionalFormatting>
  <conditionalFormatting sqref="B121:J121">
    <cfRule type="expression" dxfId="99" priority="206">
      <formula>AND(B$102&lt;&gt;"",B$121&gt;0.85)</formula>
    </cfRule>
  </conditionalFormatting>
  <conditionalFormatting sqref="B122:J123">
    <cfRule type="expression" dxfId="98" priority="86">
      <formula>AND(B$102&lt;&gt;"",ISNUMBER(B122),B122&gt;90)</formula>
    </cfRule>
    <cfRule type="expression" dxfId="97" priority="87">
      <formula>AND(B$102&lt;&gt;"",ISNUMBER(B122),B122&lt;55)</formula>
    </cfRule>
  </conditionalFormatting>
  <conditionalFormatting sqref="B124:J124">
    <cfRule type="expression" dxfId="96" priority="207">
      <formula>AND(B$102&lt;&gt;"",B$124&gt;50,ISNUMBER(B$124))</formula>
    </cfRule>
  </conditionalFormatting>
  <conditionalFormatting sqref="B125:J125">
    <cfRule type="expression" dxfId="95" priority="208">
      <formula>AND(B$102&lt;&gt;"",OR(B$125="not reported",B$125="nr"))</formula>
    </cfRule>
  </conditionalFormatting>
  <conditionalFormatting sqref="B126:J126">
    <cfRule type="expression" dxfId="94" priority="85">
      <formula>AND(B$102&lt;&gt;"",OR(B$126="not reported",B$126="nr"))</formula>
    </cfRule>
  </conditionalFormatting>
  <conditionalFormatting sqref="B128:J128">
    <cfRule type="expression" dxfId="93" priority="249">
      <formula>AND(B$102&lt;&gt;"",ISNUMBER(B$128),ISNUMBER(B$122),B$103="SU/H",OR(B$128-15&gt;B$122,B$128+15&lt;B$122),$B$16="3053-based")</formula>
    </cfRule>
  </conditionalFormatting>
  <conditionalFormatting sqref="B128:J129">
    <cfRule type="expression" dxfId="92" priority="84">
      <formula>AND(B$102&lt;&gt;"",OR(B128="not reported",B128="nr"))</formula>
    </cfRule>
  </conditionalFormatting>
  <conditionalFormatting sqref="B129:J129">
    <cfRule type="expression" dxfId="91" priority="250">
      <formula>AND($B$16="M28R",B$102&lt;&gt;"",ISNUMBER(B$128),ISNUMBER(B$129),B$129&gt;B$128+126)</formula>
    </cfRule>
  </conditionalFormatting>
  <conditionalFormatting sqref="B130:J130">
    <cfRule type="expression" dxfId="90" priority="209">
      <formula>AND(B$102&lt;&gt;"",B$130="no")</formula>
    </cfRule>
  </conditionalFormatting>
  <conditionalFormatting sqref="B131:J131">
    <cfRule type="expression" dxfId="89" priority="93">
      <formula>AND(B$102&lt;&gt;"",B$131="no")</formula>
    </cfRule>
  </conditionalFormatting>
  <conditionalFormatting sqref="B132:J132">
    <cfRule type="expression" dxfId="88" priority="210">
      <formula>AND(B$102&lt;&gt;"",B$132="yes")</formula>
    </cfRule>
  </conditionalFormatting>
  <conditionalFormatting sqref="B135:J135">
    <cfRule type="expression" dxfId="87" priority="212">
      <formula>AND(B$102&lt;&gt;"",B$135&gt;6,ISNUMBER(B$135))</formula>
    </cfRule>
    <cfRule type="expression" dxfId="86" priority="211">
      <formula>AND(B$102&lt;&gt;"",OR(B$135="NR",B$135="not reported"))</formula>
    </cfRule>
  </conditionalFormatting>
  <conditionalFormatting sqref="B146:J146">
    <cfRule type="expression" dxfId="85" priority="215">
      <formula>OR(AND(B$146&lt;&gt;"",B$146&lt;(MAX($C$77,$E$77,$G$77)*5/6)-0.05*MAX($C$77,$E$77,$G$77)*5/6),AND(B$146&lt;&gt;"",B$146&gt;(MAX($C$77,$E$77,$G$77)*5/6)+0.05*MAX($C$77,$E$77,$G$77)*5/6))</formula>
    </cfRule>
    <cfRule type="expression" dxfId="84" priority="214">
      <formula>OR(B$146="Not reported",B$146="NR",B$146="N/A",B$146="na")</formula>
    </cfRule>
  </conditionalFormatting>
  <conditionalFormatting sqref="B147:J147">
    <cfRule type="expression" dxfId="83" priority="61">
      <formula>OR($B$147="firebox width is missing",$B$147="firebox depth is missing")</formula>
    </cfRule>
    <cfRule type="expression" dxfId="82" priority="70">
      <formula>OR($B$147&lt;&gt;"")</formula>
    </cfRule>
  </conditionalFormatting>
  <conditionalFormatting sqref="B148:J148">
    <cfRule type="expression" dxfId="81" priority="251">
      <formula>AND(B$102&lt;&gt;"",B$148&lt;&gt;"",$B$147&lt;&gt;"",$B$16&lt;&gt;"M28R",B$148&lt;&gt;$B$147)</formula>
    </cfRule>
  </conditionalFormatting>
  <conditionalFormatting sqref="B150:J150">
    <cfRule type="expression" dxfId="80" priority="63">
      <formula>AND($B$150="yes",$B$16="3053-based")</formula>
    </cfRule>
    <cfRule type="expression" dxfId="79" priority="64">
      <formula>OR($B$150&lt;&gt;"")</formula>
    </cfRule>
  </conditionalFormatting>
  <conditionalFormatting sqref="B151:J151">
    <cfRule type="expression" dxfId="78" priority="252">
      <formula>AND($B$16="M28R",B$102&lt;&gt;"",ISNUMBER(B$151),OR(B$151&lt;6.3,B$151&gt;7.7))</formula>
    </cfRule>
  </conditionalFormatting>
  <conditionalFormatting sqref="B152:J152 B153:E154">
    <cfRule type="expression" dxfId="77" priority="218">
      <formula>AND(B$102&lt;&gt;"",ISNUMBER(B$152),OR(B$152&lt;0.19,B$152&gt;0.25))</formula>
    </cfRule>
  </conditionalFormatting>
  <conditionalFormatting sqref="B153:J153">
    <cfRule type="expression" dxfId="76" priority="219">
      <formula>AND(B$102&lt;&gt;"",ISNUMBER(B$153),B$153&gt;28)</formula>
    </cfRule>
  </conditionalFormatting>
  <conditionalFormatting sqref="B154:J154">
    <cfRule type="expression" dxfId="75" priority="220">
      <formula>AND(B$102&lt;&gt;"",ISNUMBER(B$154),B$154&lt;18)</formula>
    </cfRule>
  </conditionalFormatting>
  <conditionalFormatting sqref="B155:J155">
    <cfRule type="expression" dxfId="74" priority="221">
      <formula>AND(B$102&lt;&gt;"",B$155="not reported")</formula>
    </cfRule>
    <cfRule type="expression" dxfId="73" priority="222">
      <formula>AND(B$102&lt;&gt;"",B$155="no")</formula>
    </cfRule>
  </conditionalFormatting>
  <conditionalFormatting sqref="B156:J156">
    <cfRule type="expression" dxfId="72" priority="223">
      <formula>AND(B$102&lt;&gt;"",ISNUMBER(B$156),OR(B$156&lt;55,B$156&gt;90))</formula>
    </cfRule>
  </conditionalFormatting>
  <conditionalFormatting sqref="B157:J157">
    <cfRule type="expression" dxfId="71" priority="224">
      <formula>AND(B$102&lt;&gt;"",ISNUMBER(B$157),OR(B$157&lt;0.19,B$157&gt;0.25))</formula>
    </cfRule>
  </conditionalFormatting>
  <conditionalFormatting sqref="B158:J158">
    <cfRule type="expression" dxfId="70" priority="217">
      <formula>AND(B$158&lt;&gt;$B$145,$B$145&lt;&gt;"",B$158&lt;&gt;"")</formula>
    </cfRule>
    <cfRule type="expression" dxfId="69" priority="216">
      <formula>OR(B$158="not reported")</formula>
    </cfRule>
  </conditionalFormatting>
  <conditionalFormatting sqref="B162:J162">
    <cfRule type="expression" dxfId="68" priority="225">
      <formula>AND(B$102&lt;&gt;"",OR(B$162="nr", B$162="not reported"))</formula>
    </cfRule>
    <cfRule type="expression" dxfId="67" priority="226">
      <formula>AND(B$102&lt;&gt;"",ISNUMBER(B$162),B$162&gt;7.5)</formula>
    </cfRule>
  </conditionalFormatting>
  <conditionalFormatting sqref="B163:J163">
    <cfRule type="expression" dxfId="66" priority="227">
      <formula>AND(B$102&lt;&gt;"",ISNUMBER(B$163),B$163&gt;0.5)</formula>
    </cfRule>
    <cfRule type="expression" dxfId="65" priority="228">
      <formula>AND(B$102&lt;&gt;"",OR(B$163="nr",B$163="not reported"))</formula>
    </cfRule>
  </conditionalFormatting>
  <conditionalFormatting sqref="B164:J164">
    <cfRule type="expression" dxfId="64" priority="229">
      <formula>AND(B$102&lt;&gt;"",B$164="yes")</formula>
    </cfRule>
  </conditionalFormatting>
  <conditionalFormatting sqref="B168:J168">
    <cfRule type="expression" dxfId="63" priority="230">
      <formula>AND(B$102&lt;&gt;"",OR(B$168="nr",B$168="not reported"))</formula>
    </cfRule>
    <cfRule type="expression" dxfId="62" priority="231">
      <formula>AND(B$102&lt;&gt;"",ISNUMBER(B$168),B$168&gt;30)</formula>
    </cfRule>
  </conditionalFormatting>
  <conditionalFormatting sqref="B169:J169">
    <cfRule type="expression" dxfId="61" priority="232">
      <formula>AND(B$102&lt;&gt;"",OR(B$169="no",B$169="not reported"))</formula>
    </cfRule>
  </conditionalFormatting>
  <conditionalFormatting sqref="B170:J170">
    <cfRule type="expression" dxfId="60" priority="233">
      <formula>AND(B$102&lt;&gt;"",OR(B$170="no",B$170="not reported"))</formula>
    </cfRule>
  </conditionalFormatting>
  <conditionalFormatting sqref="B171:J171">
    <cfRule type="expression" dxfId="59" priority="234">
      <formula>AND(B$102&lt;&gt;"",OR(B$171="no",B$171="not reported"))</formula>
    </cfRule>
  </conditionalFormatting>
  <conditionalFormatting sqref="B173:J173">
    <cfRule type="expression" dxfId="58" priority="235">
      <formula>AND(B$102&lt;&gt;"",OR(B$173="no"))</formula>
    </cfRule>
  </conditionalFormatting>
  <conditionalFormatting sqref="B174:J174">
    <cfRule type="expression" dxfId="57" priority="236">
      <formula>AND(B$102&lt;&gt;"",OR(B$174="yes"))</formula>
    </cfRule>
  </conditionalFormatting>
  <conditionalFormatting sqref="B176:J176">
    <cfRule type="expression" dxfId="56" priority="237">
      <formula>AND($B102&lt;&gt;"",B$176="yes")</formula>
    </cfRule>
  </conditionalFormatting>
  <conditionalFormatting sqref="B177:J177">
    <cfRule type="expression" dxfId="55" priority="238">
      <formula>AND(B$102&lt;&gt;"",OR(B$177="yes"))</formula>
    </cfRule>
  </conditionalFormatting>
  <conditionalFormatting sqref="B178:J178">
    <cfRule type="expression" dxfId="54" priority="239">
      <formula>AND(B$102&lt;&gt;"",OR(B$178="no",B$178="not reported"))</formula>
    </cfRule>
  </conditionalFormatting>
  <conditionalFormatting sqref="B179:J179">
    <cfRule type="expression" dxfId="53" priority="240">
      <formula>AND(B$102&lt;&gt;""=OR(B$179="no",B$179="not reported"))</formula>
    </cfRule>
  </conditionalFormatting>
  <conditionalFormatting sqref="B195:J200 B27:J28 B102:J107 B112:J114 B117:J118 B121:J132 B135:J135 B140:J141 B146:J146 B148:J148 B151:J158 B162:J164 B168:J171 B173:J179 B241:J241">
    <cfRule type="expression" dxfId="52" priority="6">
      <formula>OR(B$102="")</formula>
    </cfRule>
  </conditionalFormatting>
  <conditionalFormatting sqref="B195:J200 B173:J179 B168:J171 B162:J164 B151:J158 B146:J146 B112:J114 B135:J135 B121:J132 B27:J28 B148:J148 B103:J107 B117:J118 B140:J141 B241:J241">
    <cfRule type="expression" dxfId="51" priority="245">
      <formula>AND(B$26&lt;&gt;"",B27&lt;&gt;"")</formula>
    </cfRule>
  </conditionalFormatting>
  <conditionalFormatting sqref="B195:J200">
    <cfRule type="expression" dxfId="50" priority="18">
      <formula>AND(B$102&lt;&gt;"",B195&lt;&gt;"",OR(B195="nr",B195="not reported"))</formula>
    </cfRule>
  </conditionalFormatting>
  <conditionalFormatting sqref="B196:J196">
    <cfRule type="expression" dxfId="49" priority="241">
      <formula>AND(B$102&lt;&gt;"",ISNUMBER(B$196),ISNUMBER(B$197),B$196&gt;5*B$197)</formula>
    </cfRule>
  </conditionalFormatting>
  <conditionalFormatting sqref="B197:J197">
    <cfRule type="expression" dxfId="48" priority="242">
      <formula>AND(B$102&lt;&gt;"",ISNUMBER(B$197),B$197&lt;800)</formula>
    </cfRule>
  </conditionalFormatting>
  <conditionalFormatting sqref="B198:J198">
    <cfRule type="expression" dxfId="47" priority="243">
      <formula>AND(B$102&lt;&gt;"",ISNUMBER(B$198),B$198&gt;0.25)</formula>
    </cfRule>
  </conditionalFormatting>
  <conditionalFormatting sqref="B199:J199">
    <cfRule type="expression" dxfId="46" priority="244">
      <formula>AND(B$102&lt;&gt;"",ISNUMBER(B$199),OR(B$199&lt;0.9,B$199&gt;0.95))</formula>
    </cfRule>
  </conditionalFormatting>
  <conditionalFormatting sqref="B200:J200">
    <cfRule type="expression" dxfId="45" priority="247">
      <formula>AND(ISNUMBER($C$213),ISNUMBER(B$200),B$102&lt;&gt;"",B$200&lt;$C$213)</formula>
    </cfRule>
    <cfRule type="expression" dxfId="44" priority="246">
      <formula>AND(ISNUMBER($G$213),ISNUMBER(B$200),B$102&lt;&gt;"",B$200&gt;$G$213)</formula>
    </cfRule>
  </conditionalFormatting>
  <conditionalFormatting sqref="B240:J240">
    <cfRule type="expression" dxfId="43" priority="36">
      <formula>OR($B$240&lt;&gt;"")</formula>
    </cfRule>
    <cfRule type="expression" dxfId="42" priority="35">
      <formula>OR($B$240="no")</formula>
    </cfRule>
  </conditionalFormatting>
  <conditionalFormatting sqref="B241:J241">
    <cfRule type="expression" dxfId="41" priority="256">
      <formula>AND(B$102&lt;&gt;"",B$241&lt;&gt;B$28,ISNUMBER(B$241),ISNUMBER(B$28))</formula>
    </cfRule>
    <cfRule type="expression" dxfId="40" priority="255">
      <formula>OR(B$241="nr",#REF!="not reported")</formula>
    </cfRule>
  </conditionalFormatting>
  <conditionalFormatting sqref="B242:J243">
    <cfRule type="expression" dxfId="39" priority="34">
      <formula>OR($B242&lt;&gt;"")</formula>
    </cfRule>
  </conditionalFormatting>
  <conditionalFormatting sqref="B244:J244">
    <cfRule type="expression" dxfId="38" priority="32">
      <formula>OR($B$244&lt;&gt;"")</formula>
    </cfRule>
    <cfRule type="expression" dxfId="37" priority="31">
      <formula>AND($B$244&gt;30,ISNUMBER($B$244))</formula>
    </cfRule>
  </conditionalFormatting>
  <conditionalFormatting sqref="C77 E77 G77 B79:E81 B83:E85 B87:E89">
    <cfRule type="expression" dxfId="36" priority="105">
      <formula>OR(NOT(ISNUMBER(B77)))</formula>
    </cfRule>
    <cfRule type="expression" dxfId="35" priority="104">
      <formula>OR(B77="Not reported",B77="nr")</formula>
    </cfRule>
  </conditionalFormatting>
  <conditionalFormatting sqref="C77 E77 G77 J77">
    <cfRule type="expression" dxfId="34" priority="144">
      <formula>OR(C$77&lt;&gt;"")</formula>
    </cfRule>
  </conditionalFormatting>
  <conditionalFormatting sqref="C94 E94 G94 J94">
    <cfRule type="expression" dxfId="33" priority="129">
      <formula>OR(C94&lt;&gt;"")</formula>
    </cfRule>
  </conditionalFormatting>
  <conditionalFormatting sqref="C94 E94 G94">
    <cfRule type="expression" dxfId="32" priority="128">
      <formula>OR(C$94="not reported",C$94="nr")</formula>
    </cfRule>
  </conditionalFormatting>
  <conditionalFormatting sqref="C108 E108 G108 I108">
    <cfRule type="expression" dxfId="31" priority="248">
      <formula>AND($B$16="M28R",C$108="",$B$109&lt;&gt;"yes",$I$109&lt;&gt;"yes")</formula>
    </cfRule>
  </conditionalFormatting>
  <conditionalFormatting sqref="C108 E108 G108 I108:J108">
    <cfRule type="expression" dxfId="30" priority="109">
      <formula>OR(C$108&lt;&gt;"")</formula>
    </cfRule>
  </conditionalFormatting>
  <conditionalFormatting sqref="C116 G116">
    <cfRule type="expression" dxfId="29" priority="90">
      <formula>OR(C$116="not reported", C$116="nr")</formula>
    </cfRule>
  </conditionalFormatting>
  <conditionalFormatting sqref="C116:E116">
    <cfRule type="expression" dxfId="28" priority="92">
      <formula>AND(ISNUMBER($C$116),ISNUMBER($G$116),$C$116&gt;$G$116)</formula>
    </cfRule>
    <cfRule type="expression" dxfId="27" priority="95">
      <formula>OR(C$116&lt;&gt;"")</formula>
    </cfRule>
  </conditionalFormatting>
  <conditionalFormatting sqref="D76 G76">
    <cfRule type="expression" dxfId="26" priority="10">
      <formula>OR(D$76="nr",D$76="not reported")</formula>
    </cfRule>
    <cfRule type="expression" dxfId="25" priority="27">
      <formula>NOT(ISNUMBER(D$76))</formula>
    </cfRule>
  </conditionalFormatting>
  <conditionalFormatting sqref="D76">
    <cfRule type="expression" dxfId="24" priority="29">
      <formula>OR($B$76&lt;&gt;"")</formula>
    </cfRule>
  </conditionalFormatting>
  <conditionalFormatting sqref="E9">
    <cfRule type="expression" dxfId="23" priority="12">
      <formula>OR($J9&lt;&gt;"")</formula>
    </cfRule>
  </conditionalFormatting>
  <conditionalFormatting sqref="F23">
    <cfRule type="expression" dxfId="22" priority="181">
      <formula>OR($F$23&lt;&gt;"")</formula>
    </cfRule>
    <cfRule type="expression" dxfId="21" priority="22">
      <formula>AND(ISNUMBER($B$22),ISNUMBER($F$23),$F$23&gt;$B$22,DATEDIF($B$22,$F$23,"d")/365&gt;5)</formula>
    </cfRule>
  </conditionalFormatting>
  <conditionalFormatting sqref="F29:H29">
    <cfRule type="expression" dxfId="20" priority="159">
      <formula>OR(F29&lt;&gt;"")</formula>
    </cfRule>
  </conditionalFormatting>
  <conditionalFormatting sqref="F18:J18">
    <cfRule type="expression" dxfId="19" priority="189">
      <formula>OR($F$18&lt;&gt;"")</formula>
    </cfRule>
  </conditionalFormatting>
  <conditionalFormatting sqref="G76">
    <cfRule type="expression" dxfId="18" priority="28">
      <formula>OR($B$76&lt;&gt;"")</formula>
    </cfRule>
  </conditionalFormatting>
  <conditionalFormatting sqref="G116:H116">
    <cfRule type="expression" dxfId="17" priority="91">
      <formula>OR($G$116&lt;&gt;"")</formula>
    </cfRule>
  </conditionalFormatting>
  <conditionalFormatting sqref="G133:H133">
    <cfRule type="expression" dxfId="16" priority="82">
      <formula>OR($G$133="no")</formula>
    </cfRule>
    <cfRule type="expression" dxfId="15" priority="83">
      <formula>OR($G$133&lt;&gt;"")</formula>
    </cfRule>
  </conditionalFormatting>
  <conditionalFormatting sqref="G51:J56">
    <cfRule type="expression" dxfId="14" priority="169">
      <formula>OR(G51&lt;&gt;"")</formula>
    </cfRule>
  </conditionalFormatting>
  <conditionalFormatting sqref="G57:J73">
    <cfRule type="expression" dxfId="13" priority="13">
      <formula>OR(G57&lt;&gt;"")</formula>
    </cfRule>
  </conditionalFormatting>
  <conditionalFormatting sqref="G79:J81 B82 G83:J85 B86 G87:J89">
    <cfRule type="expression" dxfId="12" priority="142">
      <formula>OR(B79&lt;&gt;"")</formula>
    </cfRule>
  </conditionalFormatting>
  <conditionalFormatting sqref="G91:J93">
    <cfRule type="expression" dxfId="11" priority="134">
      <formula>OR(G91&lt;&gt;"")</formula>
    </cfRule>
  </conditionalFormatting>
  <conditionalFormatting sqref="G95:J95">
    <cfRule type="expression" dxfId="10" priority="4">
      <formula>OR(G95&lt;&gt;"")</formula>
    </cfRule>
  </conditionalFormatting>
  <conditionalFormatting sqref="G136:J137">
    <cfRule type="expression" dxfId="9" priority="116">
      <formula>OR($G136&lt;&gt;"")</formula>
    </cfRule>
  </conditionalFormatting>
  <conditionalFormatting sqref="G138:J138">
    <cfRule type="expression" dxfId="8" priority="2">
      <formula>OR(G138&lt;&gt;"")</formula>
    </cfRule>
  </conditionalFormatting>
  <conditionalFormatting sqref="H22:H24">
    <cfRule type="expression" dxfId="7" priority="198">
      <formula>OR(H22&lt;&gt;"")</formula>
    </cfRule>
  </conditionalFormatting>
  <conditionalFormatting sqref="I109 B109">
    <cfRule type="expression" dxfId="6" priority="122">
      <formula>OR(B$109&lt;&gt;"")</formula>
    </cfRule>
  </conditionalFormatting>
  <conditionalFormatting sqref="I109">
    <cfRule type="expression" dxfId="5" priority="100">
      <formula>OR($B$16&lt;&gt;"M28R")</formula>
    </cfRule>
  </conditionalFormatting>
  <conditionalFormatting sqref="I26:J26">
    <cfRule type="expression" dxfId="4" priority="8">
      <formula>OR(I$26&lt;&gt;"")</formula>
    </cfRule>
  </conditionalFormatting>
  <conditionalFormatting sqref="J25 J29 J142:J143 J181:J194">
    <cfRule type="expression" dxfId="3" priority="160">
      <formula>OR($J25&lt;&gt;"")</formula>
    </cfRule>
  </conditionalFormatting>
  <conditionalFormatting sqref="J115:J116 J133 J172 J97:J101 J119 J165:J167 J202:J221 J223:J238">
    <cfRule type="expression" dxfId="2" priority="121">
      <formula>OR($J97&lt;&gt;"")</formula>
    </cfRule>
  </conditionalFormatting>
  <conditionalFormatting sqref="J145">
    <cfRule type="expression" dxfId="1" priority="69">
      <formula>OR($J145&lt;&gt;"")</formula>
    </cfRule>
  </conditionalFormatting>
  <conditionalFormatting sqref="J159">
    <cfRule type="expression" dxfId="0" priority="5">
      <formula>OR($J159&lt;&gt;"")</formula>
    </cfRule>
  </conditionalFormatting>
  <hyperlinks>
    <hyperlink ref="A6" r:id="rId1" display="Models listed on EPA database" xr:uid="{A0A79FC4-B431-4366-AC3F-F2372CE139E6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b673b8-d6ac-4340-9ad2-99b2346be9a6">
      <Terms xmlns="http://schemas.microsoft.com/office/infopath/2007/PartnerControls"/>
    </lcf76f155ced4ddcb4097134ff3c332f>
    <TaxCatchAll xmlns="e9801683-13b5-4471-b07d-4f526a8d92e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4283E3CD43354682F37ACF342EFC55" ma:contentTypeVersion="14" ma:contentTypeDescription="Create a new document." ma:contentTypeScope="" ma:versionID="add4bfae58c030b199e44c13f7eec4ff">
  <xsd:schema xmlns:xsd="http://www.w3.org/2001/XMLSchema" xmlns:xs="http://www.w3.org/2001/XMLSchema" xmlns:p="http://schemas.microsoft.com/office/2006/metadata/properties" xmlns:ns2="0cb673b8-d6ac-4340-9ad2-99b2346be9a6" xmlns:ns3="e9801683-13b5-4471-b07d-4f526a8d92e6" targetNamespace="http://schemas.microsoft.com/office/2006/metadata/properties" ma:root="true" ma:fieldsID="019789205414e1a75a99c0a4ac1268e7" ns2:_="" ns3:_="">
    <xsd:import namespace="0cb673b8-d6ac-4340-9ad2-99b2346be9a6"/>
    <xsd:import namespace="e9801683-13b5-4471-b07d-4f526a8d92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b673b8-d6ac-4340-9ad2-99b2346be9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1fff9b3-6ef6-4aa5-8852-6b1354b1ee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801683-13b5-4471-b07d-4f526a8d92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cb7ffe5-37ca-40c1-9381-711a17cdd677}" ma:internalName="TaxCatchAll" ma:showField="CatchAllData" ma:web="e9801683-13b5-4471-b07d-4f526a8d92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EFF1A1-B747-4EB5-9E4C-1EF6E786E3D3}">
  <ds:schemaRefs>
    <ds:schemaRef ds:uri="http://schemas.microsoft.com/office/2006/metadata/properties"/>
    <ds:schemaRef ds:uri="http://schemas.microsoft.com/office/infopath/2007/PartnerControls"/>
    <ds:schemaRef ds:uri="0cb673b8-d6ac-4340-9ad2-99b2346be9a6"/>
    <ds:schemaRef ds:uri="e9801683-13b5-4471-b07d-4f526a8d92e6"/>
  </ds:schemaRefs>
</ds:datastoreItem>
</file>

<file path=customXml/itemProps2.xml><?xml version="1.0" encoding="utf-8"?>
<ds:datastoreItem xmlns:ds="http://schemas.openxmlformats.org/officeDocument/2006/customXml" ds:itemID="{7BD19FCC-C4C1-4BC2-8F19-DE00486575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4DF1E-36BC-4C98-8B26-854536E665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b673b8-d6ac-4340-9ad2-99b2346be9a6"/>
    <ds:schemaRef ds:uri="e9801683-13b5-4471-b07d-4f526a8d92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Regency I3000</vt:lpstr>
      <vt:lpstr>Morso 6100 B Series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McDonald, Cory</dc:creator>
  <cp:lastModifiedBy>Alimi, Adeyemi S (DEC)</cp:lastModifiedBy>
  <dcterms:created xsi:type="dcterms:W3CDTF">2015-06-05T18:17:20Z</dcterms:created>
  <dcterms:modified xsi:type="dcterms:W3CDTF">2025-12-31T02:03:31Z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0x010100834283E3CD43354682F37ACF342EFC55</vt:lpwstr>
  </property>
</Properties>
</file>